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C:\Users\西田皓\Dropbox (足立工業株式会社)\管理部\インボイス対応書類\インボイス改定書式\インボイス対応請求書\"/>
    </mc:Choice>
  </mc:AlternateContent>
  <xr:revisionPtr revIDLastSave="0" documentId="13_ncr:40009_{E88B5104-A290-480D-9293-2A931E3C0F4C}" xr6:coauthVersionLast="47" xr6:coauthVersionMax="47" xr10:uidLastSave="{00000000-0000-0000-0000-000000000000}"/>
  <bookViews>
    <workbookView xWindow="28680" yWindow="-120" windowWidth="20730" windowHeight="11040"/>
  </bookViews>
  <sheets>
    <sheet name="出来高調書" sheetId="1" r:id="rId1"/>
    <sheet name="出来高調書２" sheetId="2" r:id="rId2"/>
    <sheet name="出来高調書３" sheetId="6" r:id="rId3"/>
    <sheet name="記入例" sheetId="7" r:id="rId4"/>
    <sheet name="00000000" sheetId="5" state="veryHidden" r:id="rId5"/>
  </sheets>
  <definedNames>
    <definedName name="_xlnm.Print_Area" localSheetId="1">出来高調書２!$A$1:$N$35</definedName>
    <definedName name="_xlnm.Print_Area" localSheetId="2">出来高調書３!$A$1:$N$35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I8" i="7"/>
  <c r="K8" i="7"/>
  <c r="M8" i="7"/>
  <c r="H9" i="7"/>
  <c r="G9" i="7"/>
  <c r="J9" i="7"/>
  <c r="I9" i="7"/>
  <c r="L9" i="7"/>
  <c r="K9" i="7" s="1"/>
  <c r="N9" i="7"/>
  <c r="M9" i="7"/>
  <c r="G10" i="7"/>
  <c r="I10" i="7"/>
  <c r="K10" i="7"/>
  <c r="M10" i="7"/>
  <c r="H11" i="7"/>
  <c r="G11" i="7"/>
  <c r="J11" i="7"/>
  <c r="I11" i="7"/>
  <c r="L11" i="7"/>
  <c r="K11" i="7" s="1"/>
  <c r="N11" i="7"/>
  <c r="M11" i="7"/>
  <c r="G12" i="7"/>
  <c r="I12" i="7"/>
  <c r="K12" i="7"/>
  <c r="M12" i="7"/>
  <c r="H13" i="7"/>
  <c r="G13" i="7"/>
  <c r="J13" i="7"/>
  <c r="I13" i="7"/>
  <c r="L13" i="7"/>
  <c r="K13" i="7" s="1"/>
  <c r="N13" i="7"/>
  <c r="M13" i="7"/>
  <c r="G14" i="7"/>
  <c r="I14" i="7"/>
  <c r="K14" i="7"/>
  <c r="M14" i="7"/>
  <c r="G15" i="7"/>
  <c r="H15" i="7"/>
  <c r="I15" i="7"/>
  <c r="J15" i="7"/>
  <c r="K15" i="7"/>
  <c r="L15" i="7"/>
  <c r="M15" i="7"/>
  <c r="N15" i="7"/>
  <c r="G16" i="7"/>
  <c r="I16" i="7"/>
  <c r="K16" i="7"/>
  <c r="M16" i="7"/>
  <c r="G17" i="7"/>
  <c r="H17" i="7"/>
  <c r="I17" i="7"/>
  <c r="J17" i="7"/>
  <c r="K17" i="7"/>
  <c r="L17" i="7"/>
  <c r="M17" i="7"/>
  <c r="N17" i="7"/>
  <c r="G18" i="7"/>
  <c r="I18" i="7"/>
  <c r="K18" i="7"/>
  <c r="M18" i="7"/>
  <c r="G19" i="7"/>
  <c r="H19" i="7"/>
  <c r="I19" i="7"/>
  <c r="J19" i="7"/>
  <c r="K19" i="7"/>
  <c r="L19" i="7"/>
  <c r="M19" i="7"/>
  <c r="N19" i="7"/>
  <c r="G20" i="7"/>
  <c r="I20" i="7"/>
  <c r="K20" i="7"/>
  <c r="M20" i="7"/>
  <c r="G21" i="7"/>
  <c r="H21" i="7"/>
  <c r="I21" i="7"/>
  <c r="J21" i="7"/>
  <c r="K21" i="7"/>
  <c r="L21" i="7"/>
  <c r="M21" i="7"/>
  <c r="N21" i="7"/>
  <c r="G22" i="7"/>
  <c r="I22" i="7"/>
  <c r="K22" i="7"/>
  <c r="M22" i="7"/>
  <c r="G23" i="7"/>
  <c r="H23" i="7"/>
  <c r="I23" i="7"/>
  <c r="J23" i="7"/>
  <c r="K23" i="7"/>
  <c r="L23" i="7"/>
  <c r="M23" i="7"/>
  <c r="N23" i="7"/>
  <c r="E24" i="7"/>
  <c r="G25" i="7" s="1"/>
  <c r="H25" i="7"/>
  <c r="J25" i="7"/>
  <c r="I25" i="7"/>
  <c r="L25" i="7"/>
  <c r="L26" i="7" s="1"/>
  <c r="K26" i="7" s="1"/>
  <c r="N25" i="7"/>
  <c r="N26" i="7" s="1"/>
  <c r="H26" i="7"/>
  <c r="G26" i="7" s="1"/>
  <c r="H19" i="6"/>
  <c r="H23" i="6"/>
  <c r="H9" i="1"/>
  <c r="N25" i="6"/>
  <c r="N26" i="6" s="1"/>
  <c r="N9" i="6"/>
  <c r="N11" i="6"/>
  <c r="N13" i="6"/>
  <c r="H25" i="6"/>
  <c r="H26" i="6" s="1"/>
  <c r="F25" i="6"/>
  <c r="F26" i="6" s="1"/>
  <c r="E24" i="1"/>
  <c r="E26" i="6" s="1"/>
  <c r="E25" i="6"/>
  <c r="C25" i="6"/>
  <c r="D25" i="6"/>
  <c r="D26" i="6"/>
  <c r="D9" i="6"/>
  <c r="D11" i="6"/>
  <c r="D13" i="6"/>
  <c r="O8" i="6"/>
  <c r="M10" i="6"/>
  <c r="M11" i="6"/>
  <c r="M12" i="6"/>
  <c r="M13" i="6"/>
  <c r="M14" i="6"/>
  <c r="M15" i="6"/>
  <c r="N15" i="6"/>
  <c r="M16" i="6"/>
  <c r="M17" i="6"/>
  <c r="N17" i="6"/>
  <c r="M18" i="6"/>
  <c r="M19" i="6"/>
  <c r="N19" i="6"/>
  <c r="M20" i="6"/>
  <c r="M21" i="6"/>
  <c r="N21" i="6"/>
  <c r="M22" i="6"/>
  <c r="M23" i="6"/>
  <c r="N23" i="6"/>
  <c r="K10" i="6"/>
  <c r="L11" i="6"/>
  <c r="K11" i="6"/>
  <c r="K12" i="6"/>
  <c r="L13" i="6"/>
  <c r="K13" i="6"/>
  <c r="K14" i="6"/>
  <c r="K15" i="6"/>
  <c r="L15" i="6"/>
  <c r="K16" i="6"/>
  <c r="K17" i="6"/>
  <c r="L17" i="6"/>
  <c r="K18" i="6"/>
  <c r="K19" i="6"/>
  <c r="L19" i="6"/>
  <c r="K20" i="6"/>
  <c r="K21" i="6"/>
  <c r="L21" i="6"/>
  <c r="K22" i="6"/>
  <c r="K23" i="6"/>
  <c r="L23" i="6"/>
  <c r="L9" i="6"/>
  <c r="I10" i="6"/>
  <c r="J11" i="6"/>
  <c r="I11" i="6"/>
  <c r="I12" i="6"/>
  <c r="J13" i="6"/>
  <c r="I13" i="6"/>
  <c r="I14" i="6"/>
  <c r="I15" i="6"/>
  <c r="J15" i="6"/>
  <c r="I16" i="6"/>
  <c r="I17" i="6"/>
  <c r="J17" i="6"/>
  <c r="I18" i="6"/>
  <c r="I19" i="6"/>
  <c r="J19" i="6"/>
  <c r="I20" i="6"/>
  <c r="I21" i="6"/>
  <c r="J21" i="6"/>
  <c r="I22" i="6"/>
  <c r="I23" i="6"/>
  <c r="J23" i="6"/>
  <c r="J9" i="6"/>
  <c r="G10" i="6"/>
  <c r="H11" i="6"/>
  <c r="G11" i="6"/>
  <c r="G12" i="6"/>
  <c r="H13" i="6"/>
  <c r="G13" i="6"/>
  <c r="G14" i="6"/>
  <c r="G15" i="6"/>
  <c r="H15" i="6"/>
  <c r="G16" i="6"/>
  <c r="G17" i="6"/>
  <c r="H17" i="6"/>
  <c r="G18" i="6"/>
  <c r="G19" i="6"/>
  <c r="G20" i="6"/>
  <c r="G21" i="6"/>
  <c r="H21" i="6"/>
  <c r="G22" i="6"/>
  <c r="G23" i="6"/>
  <c r="H9" i="6"/>
  <c r="F23" i="6"/>
  <c r="E10" i="6"/>
  <c r="F11" i="6"/>
  <c r="E11" i="6"/>
  <c r="E12" i="6"/>
  <c r="F13" i="6"/>
  <c r="E13" i="6"/>
  <c r="E14" i="6"/>
  <c r="E15" i="6"/>
  <c r="F15" i="6"/>
  <c r="E16" i="6"/>
  <c r="E17" i="6"/>
  <c r="F17" i="6"/>
  <c r="E18" i="6"/>
  <c r="E19" i="6"/>
  <c r="F19" i="6"/>
  <c r="E20" i="6"/>
  <c r="E21" i="6"/>
  <c r="F21" i="6"/>
  <c r="E22" i="6"/>
  <c r="E23" i="6"/>
  <c r="F9" i="6"/>
  <c r="E8" i="6"/>
  <c r="D23" i="6"/>
  <c r="C10" i="6"/>
  <c r="C11" i="6"/>
  <c r="C12" i="6"/>
  <c r="C13" i="6"/>
  <c r="C14" i="6"/>
  <c r="C15" i="6"/>
  <c r="D15" i="6"/>
  <c r="C16" i="6"/>
  <c r="C17" i="6"/>
  <c r="D17" i="6"/>
  <c r="C18" i="6"/>
  <c r="C19" i="6"/>
  <c r="D19" i="6"/>
  <c r="C20" i="6"/>
  <c r="C21" i="6"/>
  <c r="D21" i="6"/>
  <c r="C22" i="6"/>
  <c r="C23" i="6"/>
  <c r="C9" i="6"/>
  <c r="D9" i="2"/>
  <c r="C8" i="6"/>
  <c r="B2" i="6"/>
  <c r="L2" i="6"/>
  <c r="B3" i="6"/>
  <c r="L3" i="6"/>
  <c r="B4" i="6"/>
  <c r="L4" i="6"/>
  <c r="A8" i="6"/>
  <c r="G8" i="6"/>
  <c r="I8" i="6"/>
  <c r="K8" i="6"/>
  <c r="M8" i="6"/>
  <c r="E9" i="6"/>
  <c r="G9" i="6"/>
  <c r="I9" i="6"/>
  <c r="K9" i="6"/>
  <c r="M9" i="6"/>
  <c r="A10" i="6"/>
  <c r="O10" i="6"/>
  <c r="A12" i="6"/>
  <c r="O12" i="6"/>
  <c r="A14" i="6"/>
  <c r="O14" i="6"/>
  <c r="A16" i="6"/>
  <c r="O16" i="6"/>
  <c r="A18" i="6"/>
  <c r="O18" i="6"/>
  <c r="A20" i="6"/>
  <c r="O20" i="6"/>
  <c r="A22" i="6"/>
  <c r="O22" i="6"/>
  <c r="O24" i="6"/>
  <c r="J25" i="6"/>
  <c r="J26" i="6"/>
  <c r="I25" i="6"/>
  <c r="L25" i="6"/>
  <c r="L26" i="6"/>
  <c r="K25" i="6"/>
  <c r="M25" i="6"/>
  <c r="G26" i="6"/>
  <c r="I26" i="6"/>
  <c r="K26" i="6"/>
  <c r="N25" i="2"/>
  <c r="N26" i="2"/>
  <c r="M25" i="2"/>
  <c r="M26" i="2"/>
  <c r="L25" i="2"/>
  <c r="L26" i="2" s="1"/>
  <c r="K25" i="2"/>
  <c r="K26" i="2"/>
  <c r="J25" i="2"/>
  <c r="J26" i="2" s="1"/>
  <c r="H25" i="2"/>
  <c r="H26" i="2" s="1"/>
  <c r="G26" i="2"/>
  <c r="I25" i="2"/>
  <c r="I26" i="2"/>
  <c r="G25" i="2"/>
  <c r="F26" i="2"/>
  <c r="D25" i="2"/>
  <c r="D26" i="2"/>
  <c r="J9" i="1"/>
  <c r="F9" i="2"/>
  <c r="F11" i="2"/>
  <c r="F25" i="2"/>
  <c r="F13" i="2"/>
  <c r="E25" i="2"/>
  <c r="E26" i="2"/>
  <c r="D11" i="2"/>
  <c r="H25" i="1"/>
  <c r="H26" i="1" s="1"/>
  <c r="J25" i="1"/>
  <c r="J26" i="1" s="1"/>
  <c r="D13" i="2"/>
  <c r="N25" i="1"/>
  <c r="N26" i="1"/>
  <c r="C10" i="2"/>
  <c r="C11" i="2"/>
  <c r="C12" i="2"/>
  <c r="C13" i="2"/>
  <c r="C14" i="2"/>
  <c r="C15" i="2"/>
  <c r="D15" i="2"/>
  <c r="C16" i="2"/>
  <c r="C17" i="2"/>
  <c r="D17" i="2"/>
  <c r="C18" i="2"/>
  <c r="C19" i="2"/>
  <c r="D19" i="2"/>
  <c r="C20" i="2"/>
  <c r="C21" i="2"/>
  <c r="D21" i="2"/>
  <c r="C22" i="2"/>
  <c r="C23" i="2"/>
  <c r="D23" i="2"/>
  <c r="N9" i="1"/>
  <c r="N11" i="1"/>
  <c r="L25" i="1"/>
  <c r="L26" i="1" s="1"/>
  <c r="C26" i="2"/>
  <c r="H11" i="1"/>
  <c r="H13" i="1"/>
  <c r="G26" i="1"/>
  <c r="G25" i="1"/>
  <c r="C25" i="2"/>
  <c r="M10" i="2"/>
  <c r="N11" i="2"/>
  <c r="L11" i="2"/>
  <c r="M11" i="2"/>
  <c r="M12" i="2"/>
  <c r="N13" i="2"/>
  <c r="M13" i="2"/>
  <c r="M14" i="2"/>
  <c r="M15" i="2"/>
  <c r="N15" i="2"/>
  <c r="M16" i="2"/>
  <c r="M17" i="2"/>
  <c r="N17" i="2"/>
  <c r="M18" i="2"/>
  <c r="M19" i="2"/>
  <c r="N19" i="2"/>
  <c r="M20" i="2"/>
  <c r="M21" i="2"/>
  <c r="N21" i="2"/>
  <c r="M22" i="2"/>
  <c r="M23" i="2"/>
  <c r="N23" i="2"/>
  <c r="N9" i="2"/>
  <c r="M8" i="2"/>
  <c r="M9" i="2"/>
  <c r="K10" i="2"/>
  <c r="K11" i="2"/>
  <c r="K12" i="2"/>
  <c r="L13" i="2"/>
  <c r="K13" i="2"/>
  <c r="K14" i="2"/>
  <c r="K15" i="2"/>
  <c r="L15" i="2"/>
  <c r="K16" i="2"/>
  <c r="K17" i="2"/>
  <c r="L17" i="2"/>
  <c r="K18" i="2"/>
  <c r="K19" i="2"/>
  <c r="L19" i="2"/>
  <c r="K20" i="2"/>
  <c r="K21" i="2"/>
  <c r="L21" i="2"/>
  <c r="K22" i="2"/>
  <c r="K23" i="2"/>
  <c r="L23" i="2"/>
  <c r="L9" i="2"/>
  <c r="K8" i="2"/>
  <c r="K9" i="2"/>
  <c r="I10" i="2"/>
  <c r="J11" i="2"/>
  <c r="I11" i="2"/>
  <c r="I12" i="2"/>
  <c r="J13" i="2"/>
  <c r="I13" i="2"/>
  <c r="I14" i="2"/>
  <c r="I15" i="2"/>
  <c r="J15" i="2"/>
  <c r="I16" i="2"/>
  <c r="I17" i="2"/>
  <c r="J17" i="2"/>
  <c r="I18" i="2"/>
  <c r="I19" i="2"/>
  <c r="J19" i="2"/>
  <c r="I20" i="2"/>
  <c r="I21" i="2"/>
  <c r="J21" i="2"/>
  <c r="I22" i="2"/>
  <c r="I23" i="2"/>
  <c r="J23" i="2"/>
  <c r="J9" i="2"/>
  <c r="I8" i="2"/>
  <c r="I9" i="2"/>
  <c r="G10" i="2"/>
  <c r="H11" i="2"/>
  <c r="G11" i="2"/>
  <c r="G12" i="2"/>
  <c r="H13" i="2"/>
  <c r="G13" i="2"/>
  <c r="G14" i="2"/>
  <c r="G15" i="2"/>
  <c r="H15" i="2"/>
  <c r="G16" i="2"/>
  <c r="G17" i="2"/>
  <c r="H17" i="2"/>
  <c r="G18" i="2"/>
  <c r="G19" i="2"/>
  <c r="H19" i="2"/>
  <c r="G20" i="2"/>
  <c r="G21" i="2"/>
  <c r="H21" i="2"/>
  <c r="G22" i="2"/>
  <c r="G23" i="2"/>
  <c r="H23" i="2"/>
  <c r="H9" i="2"/>
  <c r="G8" i="2"/>
  <c r="G9" i="2"/>
  <c r="E10" i="2"/>
  <c r="E11" i="2"/>
  <c r="E12" i="2"/>
  <c r="E13" i="2"/>
  <c r="E14" i="2"/>
  <c r="E15" i="2"/>
  <c r="F15" i="2"/>
  <c r="E16" i="2"/>
  <c r="E17" i="2"/>
  <c r="F17" i="2"/>
  <c r="E18" i="2"/>
  <c r="E19" i="2"/>
  <c r="F19" i="2"/>
  <c r="E20" i="2"/>
  <c r="E21" i="2"/>
  <c r="F21" i="2"/>
  <c r="E22" i="2"/>
  <c r="E23" i="2"/>
  <c r="F23" i="2"/>
  <c r="E8" i="2"/>
  <c r="E9" i="2"/>
  <c r="O24" i="2"/>
  <c r="O10" i="2"/>
  <c r="O12" i="2"/>
  <c r="O14" i="2"/>
  <c r="O16" i="2"/>
  <c r="O18" i="2"/>
  <c r="O20" i="2"/>
  <c r="O22" i="2"/>
  <c r="O8" i="2"/>
  <c r="C9" i="2"/>
  <c r="C8" i="2"/>
  <c r="J11" i="1"/>
  <c r="J13" i="1"/>
  <c r="G14" i="1"/>
  <c r="H15" i="1"/>
  <c r="G15" i="1"/>
  <c r="G16" i="1"/>
  <c r="G17" i="1"/>
  <c r="H17" i="1"/>
  <c r="G18" i="1"/>
  <c r="G19" i="1"/>
  <c r="H19" i="1"/>
  <c r="G20" i="1"/>
  <c r="G21" i="1"/>
  <c r="H21" i="1"/>
  <c r="G22" i="1"/>
  <c r="G23" i="1"/>
  <c r="H23" i="1"/>
  <c r="M25" i="1"/>
  <c r="M26" i="1"/>
  <c r="L9" i="1"/>
  <c r="L11" i="1"/>
  <c r="L13" i="1"/>
  <c r="K20" i="1"/>
  <c r="K25" i="1"/>
  <c r="I25" i="1"/>
  <c r="K26" i="1"/>
  <c r="I9" i="1"/>
  <c r="J23" i="1"/>
  <c r="I26" i="1"/>
  <c r="K21" i="1"/>
  <c r="K23" i="1"/>
  <c r="M23" i="1"/>
  <c r="N23" i="1"/>
  <c r="L23" i="1"/>
  <c r="I10" i="1"/>
  <c r="I11" i="1"/>
  <c r="I12" i="1"/>
  <c r="I13" i="1"/>
  <c r="I14" i="1"/>
  <c r="J15" i="1"/>
  <c r="I15" i="1"/>
  <c r="I16" i="1"/>
  <c r="I17" i="1"/>
  <c r="J17" i="1"/>
  <c r="I18" i="1"/>
  <c r="I19" i="1"/>
  <c r="J19" i="1"/>
  <c r="I20" i="1"/>
  <c r="I21" i="1"/>
  <c r="J21" i="1"/>
  <c r="I22" i="1"/>
  <c r="I23" i="1"/>
  <c r="K8" i="1"/>
  <c r="I8" i="1"/>
  <c r="M10" i="1"/>
  <c r="M11" i="1"/>
  <c r="M12" i="1"/>
  <c r="N13" i="1"/>
  <c r="M13" i="1"/>
  <c r="M14" i="1"/>
  <c r="N15" i="1"/>
  <c r="M15" i="1"/>
  <c r="M16" i="1"/>
  <c r="M17" i="1"/>
  <c r="N17" i="1"/>
  <c r="M18" i="1"/>
  <c r="M19" i="1"/>
  <c r="N19" i="1"/>
  <c r="M20" i="1"/>
  <c r="M21" i="1"/>
  <c r="N21" i="1"/>
  <c r="M22" i="1"/>
  <c r="M8" i="1"/>
  <c r="M9" i="1"/>
  <c r="K10" i="1"/>
  <c r="K11" i="1"/>
  <c r="K12" i="1"/>
  <c r="K13" i="1"/>
  <c r="K14" i="1"/>
  <c r="L15" i="1"/>
  <c r="K15" i="1"/>
  <c r="K16" i="1"/>
  <c r="K17" i="1"/>
  <c r="L17" i="1"/>
  <c r="K18" i="1"/>
  <c r="K19" i="1"/>
  <c r="L19" i="1"/>
  <c r="L21" i="1"/>
  <c r="K22" i="1"/>
  <c r="K9" i="1"/>
  <c r="G8" i="1"/>
  <c r="G9" i="1"/>
  <c r="G10" i="1"/>
  <c r="G11" i="1"/>
  <c r="G12" i="1"/>
  <c r="G13" i="1"/>
  <c r="A10" i="2"/>
  <c r="A12" i="2"/>
  <c r="A14" i="2"/>
  <c r="A16" i="2"/>
  <c r="A18" i="2"/>
  <c r="A20" i="2"/>
  <c r="A22" i="2"/>
  <c r="A8" i="2"/>
  <c r="L3" i="2"/>
  <c r="L4" i="2"/>
  <c r="L2" i="2"/>
  <c r="B4" i="2"/>
  <c r="B3" i="2"/>
  <c r="B2" i="2"/>
  <c r="K25" i="7"/>
  <c r="C26" i="6" l="1"/>
  <c r="J26" i="7"/>
  <c r="I26" i="7" s="1"/>
  <c r="M25" i="7"/>
  <c r="M26" i="6"/>
  <c r="G25" i="6"/>
  <c r="M26" i="7"/>
</calcChain>
</file>

<file path=xl/sharedStrings.xml><?xml version="1.0" encoding="utf-8"?>
<sst xmlns="http://schemas.openxmlformats.org/spreadsheetml/2006/main" count="263" uniqueCount="44">
  <si>
    <t>工　事　出　来　高　調　書</t>
    <rPh sb="0" eb="1">
      <t>コウ</t>
    </rPh>
    <rPh sb="2" eb="3">
      <t>コト</t>
    </rPh>
    <rPh sb="4" eb="5">
      <t>デ</t>
    </rPh>
    <rPh sb="6" eb="7">
      <t>キ</t>
    </rPh>
    <rPh sb="8" eb="9">
      <t>タカ</t>
    </rPh>
    <rPh sb="10" eb="11">
      <t>チョウ</t>
    </rPh>
    <rPh sb="12" eb="13">
      <t>ショ</t>
    </rPh>
    <phoneticPr fontId="2"/>
  </si>
  <si>
    <t>下請協力業者名</t>
    <rPh sb="0" eb="2">
      <t>シタウ</t>
    </rPh>
    <rPh sb="2" eb="4">
      <t>キョウリョク</t>
    </rPh>
    <rPh sb="4" eb="6">
      <t>ギョウシャ</t>
    </rPh>
    <rPh sb="6" eb="7">
      <t>メイ</t>
    </rPh>
    <phoneticPr fontId="2"/>
  </si>
  <si>
    <t>契　　約　　金　　額</t>
    <rPh sb="0" eb="1">
      <t>チギリ</t>
    </rPh>
    <rPh sb="3" eb="4">
      <t>ヤク</t>
    </rPh>
    <rPh sb="6" eb="7">
      <t>カネ</t>
    </rPh>
    <rPh sb="9" eb="10">
      <t>ガク</t>
    </rPh>
    <phoneticPr fontId="2"/>
  </si>
  <si>
    <t>数量</t>
    <rPh sb="0" eb="2">
      <t>スウリョウ</t>
    </rPh>
    <phoneticPr fontId="2"/>
  </si>
  <si>
    <t>単位</t>
    <rPh sb="0" eb="2">
      <t>タンイ</t>
    </rPh>
    <phoneticPr fontId="2"/>
  </si>
  <si>
    <t>単　価</t>
    <rPh sb="0" eb="1">
      <t>タン</t>
    </rPh>
    <rPh sb="2" eb="3">
      <t>アタイ</t>
    </rPh>
    <phoneticPr fontId="2"/>
  </si>
  <si>
    <t>金　　　額</t>
    <rPh sb="0" eb="1">
      <t>キン</t>
    </rPh>
    <rPh sb="4" eb="5">
      <t>ガク</t>
    </rPh>
    <phoneticPr fontId="2"/>
  </si>
  <si>
    <t>今回</t>
    <rPh sb="0" eb="2">
      <t>コンカイ</t>
    </rPh>
    <phoneticPr fontId="2"/>
  </si>
  <si>
    <t>累計</t>
    <rPh sb="0" eb="2">
      <t>ルイケイ</t>
    </rPh>
    <phoneticPr fontId="2"/>
  </si>
  <si>
    <t>工事名称</t>
    <rPh sb="0" eb="2">
      <t>コウジ</t>
    </rPh>
    <rPh sb="2" eb="4">
      <t>メイショウ</t>
    </rPh>
    <phoneticPr fontId="2"/>
  </si>
  <si>
    <t>注文番号</t>
    <rPh sb="0" eb="2">
      <t>チュウモン</t>
    </rPh>
    <rPh sb="2" eb="4">
      <t>バンゴウ</t>
    </rPh>
    <phoneticPr fontId="2"/>
  </si>
  <si>
    <t>当月支払い査定額</t>
    <rPh sb="0" eb="2">
      <t>トウゲツ</t>
    </rPh>
    <rPh sb="2" eb="4">
      <t>シハラ</t>
    </rPh>
    <rPh sb="5" eb="7">
      <t>サテイ</t>
    </rPh>
    <rPh sb="7" eb="8">
      <t>ガク</t>
    </rPh>
    <phoneticPr fontId="2"/>
  </si>
  <si>
    <t>支 払 い 累 計 額</t>
    <rPh sb="0" eb="1">
      <t>ササ</t>
    </rPh>
    <rPh sb="2" eb="3">
      <t>フツ</t>
    </rPh>
    <rPh sb="6" eb="7">
      <t>ルイ</t>
    </rPh>
    <rPh sb="8" eb="9">
      <t>ケイ</t>
    </rPh>
    <rPh sb="10" eb="11">
      <t>ガク</t>
    </rPh>
    <phoneticPr fontId="2"/>
  </si>
  <si>
    <t>種　　　別</t>
    <rPh sb="0" eb="1">
      <t>タネ</t>
    </rPh>
    <rPh sb="4" eb="5">
      <t>ベツ</t>
    </rPh>
    <phoneticPr fontId="2"/>
  </si>
  <si>
    <t>工事番号</t>
    <rPh sb="0" eb="2">
      <t>コウジ</t>
    </rPh>
    <rPh sb="2" eb="4">
      <t>バンゴウ</t>
    </rPh>
    <phoneticPr fontId="2"/>
  </si>
  <si>
    <t>　合　　　　計</t>
    <rPh sb="1" eb="2">
      <t>ゴウ</t>
    </rPh>
    <rPh sb="6" eb="7">
      <t>ケイ</t>
    </rPh>
    <phoneticPr fontId="2"/>
  </si>
  <si>
    <t>担当者確認印</t>
    <rPh sb="0" eb="3">
      <t>タントウシャ</t>
    </rPh>
    <rPh sb="3" eb="5">
      <t>カクニン</t>
    </rPh>
    <rPh sb="5" eb="6">
      <t>イン</t>
    </rPh>
    <phoneticPr fontId="2"/>
  </si>
  <si>
    <t>作業所名　</t>
    <rPh sb="0" eb="2">
      <t>サギョウ</t>
    </rPh>
    <rPh sb="2" eb="3">
      <t>ショ</t>
    </rPh>
    <rPh sb="3" eb="4">
      <t>メイ</t>
    </rPh>
    <phoneticPr fontId="2"/>
  </si>
  <si>
    <t>Book1</t>
  </si>
  <si>
    <t>C:\PROGRAM FILES\MICROSOFT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</si>
  <si>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</si>
  <si>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</si>
  <si>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</si>
  <si>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</si>
  <si>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</si>
  <si>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</si>
  <si>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</si>
  <si>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</si>
  <si>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</si>
  <si>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</si>
  <si>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
  </si>
  <si>
    <t>契約工期</t>
    <rPh sb="0" eb="2">
      <t>ケイヤク</t>
    </rPh>
    <rPh sb="2" eb="4">
      <t>コウキ</t>
    </rPh>
    <phoneticPr fontId="2"/>
  </si>
  <si>
    <t>　　月</t>
    <rPh sb="2" eb="3">
      <t>ツキ</t>
    </rPh>
    <phoneticPr fontId="2"/>
  </si>
  <si>
    <t>式</t>
    <rPh sb="0" eb="1">
      <t>シキ</t>
    </rPh>
    <phoneticPr fontId="2"/>
  </si>
  <si>
    <t>○○工事</t>
    <rPh sb="2" eb="4">
      <t>コウジ</t>
    </rPh>
    <phoneticPr fontId="2"/>
  </si>
  <si>
    <t>△△工事</t>
    <rPh sb="2" eb="4">
      <t>コウジ</t>
    </rPh>
    <phoneticPr fontId="2"/>
  </si>
  <si>
    <t>□□工事</t>
    <rPh sb="2" eb="4">
      <t>コウジ</t>
    </rPh>
    <phoneticPr fontId="2"/>
  </si>
  <si>
    <t>当月請求額</t>
    <rPh sb="0" eb="2">
      <t>トウゲツ</t>
    </rPh>
    <rPh sb="2" eb="4">
      <t>セイキュウ</t>
    </rPh>
    <rPh sb="4" eb="5">
      <t>ガク</t>
    </rPh>
    <phoneticPr fontId="2"/>
  </si>
  <si>
    <t>請求者確認印</t>
    <rPh sb="0" eb="3">
      <t>セイキュウシャ</t>
    </rPh>
    <rPh sb="3" eb="5">
      <t>カクニン</t>
    </rPh>
    <rPh sb="5" eb="6">
      <t>イン</t>
    </rPh>
    <phoneticPr fontId="2"/>
  </si>
  <si>
    <t>請求者確認印</t>
    <phoneticPr fontId="2"/>
  </si>
  <si>
    <t>請 求 累 計 額</t>
    <rPh sb="0" eb="1">
      <t>ショウ</t>
    </rPh>
    <rPh sb="2" eb="3">
      <t>モトム</t>
    </rPh>
    <rPh sb="4" eb="5">
      <t>ルイ</t>
    </rPh>
    <rPh sb="6" eb="7">
      <t>ケイ</t>
    </rPh>
    <rPh sb="8" eb="9">
      <t>ガク</t>
    </rPh>
    <phoneticPr fontId="2"/>
  </si>
  <si>
    <t>請求者確認印</t>
    <phoneticPr fontId="2"/>
  </si>
  <si>
    <t>〃</t>
    <phoneticPr fontId="2"/>
  </si>
  <si>
    <t>令和    年    月 ～ 令和    年    月</t>
    <rPh sb="0" eb="2">
      <t>レイワ</t>
    </rPh>
    <rPh sb="6" eb="7">
      <t>ネン</t>
    </rPh>
    <rPh sb="11" eb="12">
      <t>ツキ</t>
    </rPh>
    <rPh sb="15" eb="17">
      <t>レイワ</t>
    </rPh>
    <rPh sb="21" eb="22">
      <t>ネン</t>
    </rPh>
    <rPh sb="26" eb="27">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</si>
</sst>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5" formatCode="#,##0_);[Red]\(#,##0\)"/>
    <numFmt numFmtId="186"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0"/>
      <name val="Arial"/>
      <family val="2"/>
    </font>
    <font>
      <sz val="10"/>
      <name val="ＭＳ Ｐゴシック"/>
      <family val="3"/>
      <charset val="128"/>
    </font>
    <font>
      <b/>
      <sz val="10"/>
      <color indexed="10"/>
      <name val="Arial"/>
      <family val="2"/>
    </font>
    <font>
      <b/>
      <sz val="10"/>
      <color indexed="8"/>
      <name val="Arial"/>
      <family val="2"/>
    </font>
    <font>
      <sz val="10"/>
      <name val="ＭＳ Ｐ明朝"/>
      <family val="1"/>
      <charset val="128"/>
    </font>
    <font>
      <sz val="11"/>
      <name val="ＭＳ Ｐゴシック"/>
      <family val="3"/>
      <charset val="128"/>
    </font>
    <font>
      <sz val="11"/>
      <color indexed="22"/>
      <name val="ＭＳ Ｐゴシック"/>
      <family val="3"/>
      <charset val="128"/>
    </font>
    <font>
      <sz val="11"/>
      <color indexed="22"/>
      <name val="ＭＳ Ｐ明朝"/>
      <family val="1"/>
      <charset val="128"/>
    </font>
    <font>
      <sz val="11"/>
      <color indexed="23"/>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s>
  <borders count="51">
    <border>
      <left/>
      <right/>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right style="hair">
        <color indexed="64"/>
      </right>
      <top style="dotted">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dotted">
        <color indexed="64"/>
      </bottom>
      <diagonal/>
    </border>
    <border>
      <left/>
      <right style="hair">
        <color indexed="64"/>
      </right>
      <top style="thin">
        <color indexed="64"/>
      </top>
      <bottom style="dotted">
        <color indexed="64"/>
      </bottom>
      <diagonal/>
    </border>
    <border>
      <left/>
      <right style="hair">
        <color indexed="64"/>
      </right>
      <top style="hair">
        <color indexed="64"/>
      </top>
      <bottom style="thin">
        <color indexed="64"/>
      </bottom>
      <diagonal/>
    </border>
    <border>
      <left/>
      <right style="thin">
        <color indexed="9"/>
      </right>
      <top/>
      <bottom style="thin">
        <color indexed="9"/>
      </bottom>
      <diagonal/>
    </border>
    <border>
      <left style="hair">
        <color indexed="64"/>
      </left>
      <right style="thin">
        <color indexed="64"/>
      </right>
      <top style="thin">
        <color indexed="64"/>
      </top>
      <bottom style="dotted">
        <color indexed="64"/>
      </bottom>
      <diagonal/>
    </border>
    <border>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9"/>
      </right>
      <top style="thin">
        <color indexed="9"/>
      </top>
      <bottom style="thin">
        <color indexed="9"/>
      </bottom>
      <diagonal/>
    </border>
    <border>
      <left style="hair">
        <color indexed="64"/>
      </left>
      <right style="thin">
        <color indexed="9"/>
      </right>
      <top style="thin">
        <color indexed="9"/>
      </top>
      <bottom style="thin">
        <color indexed="9"/>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7" fillId="0" borderId="0"/>
  </cellStyleXfs>
  <cellXfs count="140">
    <xf numFmtId="0" fontId="0" fillId="0" borderId="0" xfId="0"/>
    <xf numFmtId="0" fontId="3"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5" xfId="0" applyBorder="1"/>
    <xf numFmtId="0" fontId="5" fillId="0" borderId="6" xfId="0" applyFont="1" applyBorder="1" applyAlignment="1">
      <alignment horizontal="center"/>
    </xf>
    <xf numFmtId="0" fontId="4" fillId="0" borderId="0" xfId="0" applyFont="1" applyBorder="1" applyAlignment="1">
      <alignment horizontal="left"/>
    </xf>
    <xf numFmtId="0" fontId="8" fillId="2" borderId="0" xfId="2" applyFont="1" applyFill="1"/>
    <xf numFmtId="0" fontId="7" fillId="0" borderId="0" xfId="2"/>
    <xf numFmtId="0" fontId="7" fillId="2" borderId="0" xfId="2" applyFill="1"/>
    <xf numFmtId="0" fontId="7" fillId="3" borderId="7" xfId="2" applyFill="1" applyBorder="1"/>
    <xf numFmtId="0" fontId="9" fillId="4" borderId="8" xfId="2" applyFont="1" applyFill="1" applyBorder="1" applyAlignment="1">
      <alignment horizontal="center"/>
    </xf>
    <xf numFmtId="0" fontId="10" fillId="5" borderId="9" xfId="2" applyFont="1" applyFill="1" applyBorder="1" applyAlignment="1">
      <alignment horizontal="center"/>
    </xf>
    <xf numFmtId="0" fontId="9" fillId="4" borderId="9" xfId="2" applyFont="1" applyFill="1" applyBorder="1" applyAlignment="1">
      <alignment horizontal="center"/>
    </xf>
    <xf numFmtId="0" fontId="9" fillId="4" borderId="10" xfId="2" applyFont="1" applyFill="1" applyBorder="1" applyAlignment="1">
      <alignment horizontal="center"/>
    </xf>
    <xf numFmtId="0" fontId="7" fillId="3" borderId="11" xfId="2" applyFill="1" applyBorder="1"/>
    <xf numFmtId="0" fontId="7" fillId="3" borderId="12" xfId="2" applyFill="1" applyBorder="1"/>
    <xf numFmtId="0" fontId="4" fillId="0" borderId="13" xfId="0" applyFont="1" applyBorder="1" applyAlignment="1">
      <alignment horizontal="left"/>
    </xf>
    <xf numFmtId="0" fontId="4" fillId="0" borderId="14" xfId="0" applyFont="1" applyBorder="1" applyAlignment="1"/>
    <xf numFmtId="0" fontId="4" fillId="0" borderId="13" xfId="0" applyFont="1" applyBorder="1" applyAlignment="1"/>
    <xf numFmtId="0" fontId="4" fillId="0" borderId="14" xfId="0" applyFont="1" applyBorder="1" applyAlignment="1">
      <alignment horizontal="distributed"/>
    </xf>
    <xf numFmtId="0" fontId="4" fillId="0" borderId="13" xfId="0" applyFont="1" applyBorder="1" applyAlignment="1">
      <alignment horizontal="distributed"/>
    </xf>
    <xf numFmtId="186" fontId="5" fillId="0" borderId="15" xfId="0" applyNumberFormat="1" applyFont="1" applyBorder="1" applyAlignment="1" applyProtection="1">
      <alignment shrinkToFit="1"/>
    </xf>
    <xf numFmtId="186" fontId="5" fillId="0" borderId="16" xfId="0" applyNumberFormat="1" applyFont="1" applyBorder="1" applyAlignment="1" applyProtection="1">
      <alignment shrinkToFit="1"/>
    </xf>
    <xf numFmtId="3" fontId="5" fillId="0" borderId="17" xfId="0" applyNumberFormat="1" applyFont="1" applyBorder="1" applyAlignment="1" applyProtection="1">
      <alignment shrinkToFit="1"/>
    </xf>
    <xf numFmtId="3" fontId="5" fillId="0" borderId="18" xfId="0" applyNumberFormat="1" applyFont="1" applyBorder="1" applyAlignment="1" applyProtection="1">
      <alignment shrinkToFit="1"/>
    </xf>
    <xf numFmtId="3" fontId="5" fillId="0" borderId="15" xfId="0" applyNumberFormat="1" applyFont="1" applyBorder="1" applyAlignment="1" applyProtection="1">
      <alignment shrinkToFit="1"/>
    </xf>
    <xf numFmtId="3" fontId="5" fillId="0" borderId="16" xfId="0" applyNumberFormat="1" applyFont="1" applyBorder="1" applyAlignment="1" applyProtection="1">
      <alignment shrinkToFit="1"/>
    </xf>
    <xf numFmtId="3" fontId="5" fillId="0" borderId="15" xfId="0" applyNumberFormat="1" applyFont="1" applyBorder="1" applyAlignment="1" applyProtection="1">
      <alignment shrinkToFit="1"/>
      <protection locked="0"/>
    </xf>
    <xf numFmtId="0" fontId="3" fillId="0" borderId="0" xfId="0" applyFont="1" applyAlignment="1" applyProtection="1">
      <alignment horizontal="center"/>
      <protection locked="0"/>
    </xf>
    <xf numFmtId="0" fontId="4" fillId="0" borderId="14" xfId="0" applyFont="1" applyBorder="1" applyAlignment="1" applyProtection="1">
      <protection locked="0"/>
    </xf>
    <xf numFmtId="0" fontId="4" fillId="0" borderId="14" xfId="0" applyFont="1" applyBorder="1" applyAlignment="1" applyProtection="1">
      <alignment horizontal="distributed"/>
      <protection locked="0"/>
    </xf>
    <xf numFmtId="0" fontId="4" fillId="0" borderId="13" xfId="0" applyFont="1" applyBorder="1" applyAlignment="1" applyProtection="1">
      <alignment horizontal="left"/>
      <protection locked="0"/>
    </xf>
    <xf numFmtId="0" fontId="4" fillId="0" borderId="13" xfId="0" applyFont="1" applyBorder="1" applyAlignment="1" applyProtection="1">
      <alignment horizontal="distributed"/>
      <protection locked="0"/>
    </xf>
    <xf numFmtId="0" fontId="4" fillId="0" borderId="13" xfId="0" applyFont="1" applyBorder="1" applyAlignment="1" applyProtection="1">
      <protection locked="0"/>
    </xf>
    <xf numFmtId="0" fontId="5" fillId="0" borderId="0" xfId="0" applyFont="1" applyProtection="1">
      <protection locked="0"/>
    </xf>
    <xf numFmtId="0" fontId="4" fillId="0" borderId="0"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20" xfId="0" applyFont="1" applyBorder="1" applyAlignment="1" applyProtection="1">
      <alignment horizontal="center"/>
      <protection locked="0"/>
    </xf>
    <xf numFmtId="3" fontId="5" fillId="0" borderId="18" xfId="0" applyNumberFormat="1" applyFont="1" applyBorder="1" applyAlignment="1" applyProtection="1">
      <alignment shrinkToFit="1"/>
      <protection locked="0"/>
    </xf>
    <xf numFmtId="0" fontId="5" fillId="0" borderId="3" xfId="0" applyFont="1" applyBorder="1" applyAlignment="1" applyProtection="1">
      <alignment horizontal="center"/>
      <protection locked="0"/>
    </xf>
    <xf numFmtId="0" fontId="4" fillId="0" borderId="21" xfId="0" applyFont="1" applyBorder="1" applyAlignment="1" applyProtection="1">
      <alignment horizontal="center"/>
      <protection locked="0"/>
    </xf>
    <xf numFmtId="3" fontId="5" fillId="0" borderId="0" xfId="0" applyNumberFormat="1" applyFont="1" applyProtection="1">
      <protection locked="0"/>
    </xf>
    <xf numFmtId="0" fontId="5" fillId="0" borderId="0" xfId="0" applyFont="1" applyBorder="1" applyProtection="1">
      <protection locked="0"/>
    </xf>
    <xf numFmtId="0" fontId="5" fillId="0" borderId="22" xfId="0" applyFont="1" applyBorder="1" applyProtection="1">
      <protection locked="0"/>
    </xf>
    <xf numFmtId="0" fontId="0" fillId="0" borderId="0" xfId="0" applyProtection="1">
      <protection locked="0"/>
    </xf>
    <xf numFmtId="0" fontId="0" fillId="0" borderId="22" xfId="0" applyBorder="1" applyAlignment="1" applyProtection="1">
      <alignment horizontal="center"/>
      <protection locked="0"/>
    </xf>
    <xf numFmtId="0" fontId="5" fillId="0" borderId="15" xfId="0" applyFont="1" applyBorder="1" applyProtection="1">
      <protection locked="0"/>
    </xf>
    <xf numFmtId="3" fontId="5" fillId="0" borderId="15" xfId="0" applyNumberFormat="1" applyFont="1" applyBorder="1" applyProtection="1">
      <protection locked="0"/>
    </xf>
    <xf numFmtId="0" fontId="5" fillId="0" borderId="18" xfId="0" applyFont="1" applyBorder="1" applyProtection="1">
      <protection locked="0"/>
    </xf>
    <xf numFmtId="0" fontId="5" fillId="0" borderId="16" xfId="0" applyFont="1" applyBorder="1" applyProtection="1">
      <protection locked="0"/>
    </xf>
    <xf numFmtId="3" fontId="5" fillId="0" borderId="16" xfId="0" applyNumberFormat="1" applyFont="1" applyBorder="1" applyProtection="1">
      <protection locked="0"/>
    </xf>
    <xf numFmtId="0" fontId="5" fillId="0" borderId="17" xfId="0" applyFont="1" applyBorder="1" applyProtection="1">
      <protection locked="0"/>
    </xf>
    <xf numFmtId="38" fontId="5" fillId="0" borderId="23" xfId="1" applyFont="1" applyBorder="1" applyAlignment="1" applyProtection="1">
      <alignment shrinkToFit="1"/>
    </xf>
    <xf numFmtId="0" fontId="5" fillId="0" borderId="24" xfId="0" applyFont="1" applyBorder="1" applyAlignment="1" applyProtection="1">
      <alignment horizontal="center" shrinkToFit="1"/>
      <protection locked="0"/>
    </xf>
    <xf numFmtId="0" fontId="5" fillId="0" borderId="25" xfId="0" applyFont="1" applyBorder="1" applyAlignment="1" applyProtection="1">
      <alignment horizontal="center" shrinkToFit="1"/>
      <protection locked="0"/>
    </xf>
    <xf numFmtId="0" fontId="5" fillId="0" borderId="0" xfId="0" applyFont="1" applyAlignment="1" applyProtection="1">
      <alignment shrinkToFit="1"/>
      <protection locked="0"/>
    </xf>
    <xf numFmtId="0" fontId="12" fillId="0" borderId="0" xfId="0" applyFont="1" applyAlignment="1" applyProtection="1">
      <alignment shrinkToFit="1"/>
      <protection locked="0"/>
    </xf>
    <xf numFmtId="186" fontId="5" fillId="0" borderId="26" xfId="0" applyNumberFormat="1" applyFont="1" applyBorder="1" applyAlignment="1" applyProtection="1">
      <alignment shrinkToFit="1"/>
    </xf>
    <xf numFmtId="186" fontId="5" fillId="0" borderId="2" xfId="0" applyNumberFormat="1" applyFont="1" applyBorder="1" applyAlignment="1" applyProtection="1">
      <alignment shrinkToFit="1"/>
    </xf>
    <xf numFmtId="186" fontId="5" fillId="0" borderId="3" xfId="0" applyNumberFormat="1" applyFont="1" applyBorder="1" applyAlignment="1" applyProtection="1">
      <alignment shrinkToFit="1"/>
    </xf>
    <xf numFmtId="186" fontId="5" fillId="0" borderId="27" xfId="0" applyNumberFormat="1" applyFont="1" applyBorder="1" applyAlignment="1" applyProtection="1">
      <alignment shrinkToFit="1"/>
    </xf>
    <xf numFmtId="0" fontId="5" fillId="0" borderId="28" xfId="0" applyFont="1" applyBorder="1" applyAlignment="1">
      <alignment horizontal="center"/>
    </xf>
    <xf numFmtId="0" fontId="5" fillId="0" borderId="2" xfId="0" applyFont="1" applyBorder="1" applyProtection="1">
      <protection locked="0"/>
    </xf>
    <xf numFmtId="0" fontId="5" fillId="0" borderId="3" xfId="0" applyFont="1" applyBorder="1" applyProtection="1">
      <protection locked="0"/>
    </xf>
    <xf numFmtId="0" fontId="13" fillId="0" borderId="0" xfId="0" applyFont="1"/>
    <xf numFmtId="38" fontId="14" fillId="0" borderId="23" xfId="1" applyFont="1" applyBorder="1" applyAlignment="1" applyProtection="1">
      <alignment shrinkToFit="1"/>
    </xf>
    <xf numFmtId="0" fontId="15" fillId="0" borderId="0" xfId="0" applyFont="1"/>
    <xf numFmtId="0" fontId="1" fillId="0" borderId="0" xfId="0" applyFont="1" applyAlignment="1" applyProtection="1">
      <alignment shrinkToFit="1"/>
      <protection locked="0"/>
    </xf>
    <xf numFmtId="0" fontId="0" fillId="0" borderId="0" xfId="0" applyBorder="1"/>
    <xf numFmtId="0" fontId="13" fillId="0" borderId="29" xfId="0" applyFont="1" applyBorder="1"/>
    <xf numFmtId="3" fontId="5" fillId="0" borderId="30" xfId="0" applyNumberFormat="1" applyFont="1" applyBorder="1" applyAlignment="1" applyProtection="1">
      <alignment shrinkToFit="1"/>
      <protection locked="0"/>
    </xf>
    <xf numFmtId="0" fontId="14" fillId="0" borderId="31" xfId="0" applyFont="1" applyBorder="1" applyAlignment="1" applyProtection="1">
      <alignment horizontal="center"/>
      <protection locked="0"/>
    </xf>
    <xf numFmtId="0" fontId="5" fillId="0" borderId="32" xfId="0" applyFont="1" applyBorder="1" applyAlignment="1">
      <alignment horizontal="center"/>
    </xf>
    <xf numFmtId="0" fontId="5" fillId="0" borderId="6" xfId="0" applyFont="1" applyBorder="1" applyAlignment="1" applyProtection="1">
      <alignment horizontal="center"/>
      <protection locked="0"/>
    </xf>
    <xf numFmtId="0" fontId="5" fillId="0" borderId="32" xfId="0" applyFont="1" applyBorder="1" applyAlignment="1" applyProtection="1">
      <alignment horizontal="center"/>
      <protection locked="0"/>
    </xf>
    <xf numFmtId="0" fontId="14" fillId="0" borderId="33" xfId="0" applyFont="1" applyBorder="1" applyAlignment="1" applyProtection="1">
      <alignment horizontal="center"/>
      <protection locked="0"/>
    </xf>
    <xf numFmtId="38" fontId="14" fillId="0" borderId="34" xfId="1" applyFont="1" applyBorder="1" applyAlignment="1" applyProtection="1">
      <alignment shrinkToFit="1"/>
    </xf>
    <xf numFmtId="0" fontId="5" fillId="0" borderId="35" xfId="0" applyFont="1" applyBorder="1" applyAlignment="1" applyProtection="1">
      <alignment horizontal="center"/>
      <protection locked="0"/>
    </xf>
    <xf numFmtId="0" fontId="5" fillId="0" borderId="36" xfId="0" applyFont="1" applyBorder="1" applyAlignment="1" applyProtection="1">
      <alignment horizontal="center"/>
      <protection locked="0"/>
    </xf>
    <xf numFmtId="0" fontId="0" fillId="0" borderId="37"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4" xfId="0" applyBorder="1" applyAlignment="1" applyProtection="1">
      <alignment horizontal="center"/>
      <protection locked="0"/>
    </xf>
    <xf numFmtId="0" fontId="5" fillId="0" borderId="24" xfId="0" applyFont="1" applyBorder="1" applyAlignment="1" applyProtection="1">
      <alignment horizontal="center" wrapText="1" shrinkToFit="1"/>
      <protection locked="0"/>
    </xf>
    <xf numFmtId="0" fontId="5" fillId="0" borderId="25" xfId="0" applyFont="1" applyBorder="1" applyAlignment="1" applyProtection="1">
      <alignment horizontal="center" wrapText="1" shrinkToFit="1"/>
      <protection locked="0"/>
    </xf>
    <xf numFmtId="0" fontId="4" fillId="0" borderId="24"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 fillId="0" borderId="32"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46" xfId="0" applyFont="1" applyBorder="1" applyAlignment="1">
      <alignment horizontal="center"/>
    </xf>
    <xf numFmtId="0" fontId="5" fillId="0" borderId="47" xfId="0" applyFont="1" applyBorder="1" applyAlignment="1">
      <alignment horizontal="center"/>
    </xf>
    <xf numFmtId="0" fontId="5" fillId="0" borderId="35" xfId="0" applyFont="1" applyBorder="1" applyAlignment="1" applyProtection="1">
      <alignment horizontal="center" shrinkToFit="1"/>
      <protection locked="0"/>
    </xf>
    <xf numFmtId="0" fontId="5" fillId="0" borderId="32" xfId="0" applyFont="1" applyBorder="1" applyAlignment="1" applyProtection="1">
      <alignment horizontal="center" shrinkToFit="1"/>
      <protection locked="0"/>
    </xf>
    <xf numFmtId="185" fontId="5" fillId="0" borderId="36" xfId="0" applyNumberFormat="1" applyFont="1" applyBorder="1" applyAlignment="1" applyProtection="1">
      <alignment horizontal="center" shrinkToFit="1"/>
      <protection locked="0"/>
    </xf>
    <xf numFmtId="185" fontId="5" fillId="0" borderId="4" xfId="0" applyNumberFormat="1" applyFont="1" applyBorder="1" applyAlignment="1" applyProtection="1">
      <alignment horizontal="center" shrinkToFit="1"/>
      <protection locked="0"/>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pplyProtection="1">
      <alignment horizontal="center" wrapText="1" shrinkToFit="1"/>
      <protection locked="0"/>
    </xf>
    <xf numFmtId="0" fontId="5" fillId="0" borderId="45" xfId="0" applyFont="1" applyBorder="1" applyAlignment="1" applyProtection="1">
      <alignment horizontal="center" wrapText="1" shrinkToFit="1"/>
      <protection locked="0"/>
    </xf>
    <xf numFmtId="185" fontId="5" fillId="0" borderId="36" xfId="1" applyNumberFormat="1" applyFont="1" applyBorder="1" applyAlignment="1" applyProtection="1">
      <alignment horizontal="center" shrinkToFit="1"/>
      <protection locked="0"/>
    </xf>
    <xf numFmtId="185" fontId="5" fillId="0" borderId="4" xfId="1" applyNumberFormat="1" applyFont="1" applyBorder="1" applyAlignment="1" applyProtection="1">
      <alignment horizontal="center" shrinkToFit="1"/>
      <protection locked="0"/>
    </xf>
    <xf numFmtId="0" fontId="3" fillId="0" borderId="0" xfId="0" applyFont="1" applyAlignment="1" applyProtection="1">
      <alignment horizontal="center"/>
      <protection locked="0"/>
    </xf>
    <xf numFmtId="0" fontId="5" fillId="0" borderId="2" xfId="0" applyFont="1" applyBorder="1" applyAlignment="1" applyProtection="1">
      <alignment horizontal="center"/>
      <protection locked="0"/>
    </xf>
    <xf numFmtId="0" fontId="5" fillId="0" borderId="41" xfId="0" applyFont="1" applyBorder="1" applyAlignment="1" applyProtection="1">
      <alignment horizontal="center"/>
      <protection locked="0"/>
    </xf>
    <xf numFmtId="0" fontId="4" fillId="0" borderId="13" xfId="0" applyFont="1" applyBorder="1" applyAlignment="1" applyProtection="1">
      <alignment horizontal="left"/>
      <protection locked="0"/>
    </xf>
    <xf numFmtId="0" fontId="4" fillId="0" borderId="21" xfId="0" applyFont="1" applyBorder="1" applyAlignment="1" applyProtection="1">
      <alignment horizontal="center"/>
      <protection locked="0"/>
    </xf>
    <xf numFmtId="0" fontId="4" fillId="0" borderId="40" xfId="0" applyFont="1" applyBorder="1" applyAlignment="1" applyProtection="1">
      <alignment horizontal="center"/>
      <protection locked="0"/>
    </xf>
    <xf numFmtId="0" fontId="4" fillId="0" borderId="14" xfId="0" applyFont="1" applyBorder="1" applyAlignment="1" applyProtection="1">
      <alignment horizontal="left"/>
      <protection locked="0"/>
    </xf>
    <xf numFmtId="49" fontId="4" fillId="0" borderId="14" xfId="0" applyNumberFormat="1" applyFont="1" applyBorder="1" applyAlignment="1" applyProtection="1">
      <alignment horizontal="left"/>
      <protection locked="0"/>
    </xf>
    <xf numFmtId="0" fontId="6" fillId="0" borderId="13" xfId="0" applyFont="1" applyBorder="1" applyAlignment="1" applyProtection="1">
      <alignment horizontal="left" shrinkToFit="1"/>
      <protection locked="0"/>
    </xf>
    <xf numFmtId="0" fontId="4" fillId="0" borderId="13" xfId="0" applyFont="1" applyBorder="1" applyAlignment="1">
      <alignment horizontal="left"/>
    </xf>
    <xf numFmtId="0" fontId="4" fillId="0" borderId="14" xfId="0" applyFont="1" applyBorder="1" applyAlignment="1">
      <alignment horizontal="left"/>
    </xf>
    <xf numFmtId="38" fontId="11" fillId="0" borderId="11" xfId="1" applyFont="1" applyBorder="1"/>
    <xf numFmtId="38" fontId="11" fillId="0" borderId="50" xfId="1" applyFont="1" applyBorder="1"/>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3" fillId="0" borderId="0" xfId="0" applyFont="1" applyAlignment="1">
      <alignment horizontal="center"/>
    </xf>
    <xf numFmtId="49" fontId="4" fillId="0" borderId="14" xfId="0" applyNumberFormat="1" applyFont="1" applyBorder="1" applyAlignment="1">
      <alignment horizontal="left"/>
    </xf>
    <xf numFmtId="0" fontId="4" fillId="0" borderId="14" xfId="0" applyNumberFormat="1" applyFont="1" applyBorder="1" applyAlignment="1">
      <alignment horizontal="left"/>
    </xf>
    <xf numFmtId="0" fontId="6" fillId="0" borderId="13" xfId="0" applyFont="1" applyBorder="1" applyAlignment="1">
      <alignment horizontal="left" shrinkToFit="1"/>
    </xf>
    <xf numFmtId="185" fontId="14" fillId="0" borderId="36" xfId="1" applyNumberFormat="1" applyFont="1" applyBorder="1" applyAlignment="1" applyProtection="1">
      <alignment horizontal="center" shrinkToFit="1"/>
      <protection locked="0"/>
    </xf>
    <xf numFmtId="185" fontId="14" fillId="0" borderId="4" xfId="1" applyNumberFormat="1" applyFont="1" applyBorder="1" applyAlignment="1" applyProtection="1">
      <alignment horizontal="center" shrinkToFit="1"/>
      <protection locked="0"/>
    </xf>
    <xf numFmtId="185" fontId="14" fillId="0" borderId="47" xfId="1" applyNumberFormat="1" applyFont="1" applyBorder="1" applyAlignment="1" applyProtection="1">
      <alignment horizontal="center" shrinkToFit="1"/>
      <protection locked="0"/>
    </xf>
    <xf numFmtId="185" fontId="14" fillId="0" borderId="49" xfId="1" applyNumberFormat="1" applyFont="1" applyBorder="1" applyAlignment="1" applyProtection="1">
      <alignment horizontal="center" shrinkToFit="1"/>
      <protection locked="0"/>
    </xf>
    <xf numFmtId="0" fontId="0" fillId="0" borderId="48" xfId="0" applyBorder="1" applyAlignment="1" applyProtection="1">
      <alignment horizontal="center"/>
      <protection locked="0"/>
    </xf>
    <xf numFmtId="0" fontId="0" fillId="0" borderId="28" xfId="0" applyBorder="1" applyAlignment="1" applyProtection="1">
      <alignment horizontal="center"/>
      <protection locked="0"/>
    </xf>
    <xf numFmtId="0" fontId="5" fillId="0" borderId="43" xfId="0" applyFont="1" applyBorder="1" applyAlignment="1" applyProtection="1">
      <alignment horizontal="center"/>
      <protection locked="0"/>
    </xf>
    <xf numFmtId="185" fontId="14" fillId="0" borderId="34" xfId="1" applyNumberFormat="1" applyFont="1" applyBorder="1" applyAlignment="1" applyProtection="1">
      <alignment horizontal="center" shrinkToFit="1"/>
      <protection locked="0"/>
    </xf>
    <xf numFmtId="185" fontId="14" fillId="0" borderId="33" xfId="1" applyNumberFormat="1" applyFont="1" applyBorder="1" applyAlignment="1" applyProtection="1">
      <alignment horizontal="center" shrinkToFit="1"/>
      <protection locked="0"/>
    </xf>
  </cellXfs>
  <cellStyles count="3">
    <cellStyle name="桁区切り" xfId="1" builtinId="6"/>
    <cellStyle name="標準" xfId="0" builtinId="0"/>
    <cellStyle name="標準_classic95" xfId="2"/>
  </cellStyles>
  <dxfs count="28">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289560</xdr:colOff>
      <xdr:row>6</xdr:row>
      <xdr:rowOff>129540</xdr:rowOff>
    </xdr:from>
    <xdr:to>
      <xdr:col>8</xdr:col>
      <xdr:colOff>30480</xdr:colOff>
      <xdr:row>8</xdr:row>
      <xdr:rowOff>45720</xdr:rowOff>
    </xdr:to>
    <xdr:sp macro="" textlink="">
      <xdr:nvSpPr>
        <xdr:cNvPr id="1119" name="Rectangle 1">
          <a:extLst>
            <a:ext uri="{FF2B5EF4-FFF2-40B4-BE49-F238E27FC236}">
              <a16:creationId xmlns:a16="http://schemas.microsoft.com/office/drawing/2014/main" id="{268ABE79-504B-6084-B457-984135593B2A}"/>
            </a:ext>
          </a:extLst>
        </xdr:cNvPr>
        <xdr:cNvSpPr>
          <a:spLocks noChangeArrowheads="1"/>
        </xdr:cNvSpPr>
      </xdr:nvSpPr>
      <xdr:spPr bwMode="auto">
        <a:xfrm>
          <a:off x="4229100" y="1470660"/>
          <a:ext cx="1051560" cy="34290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8</xdr:col>
      <xdr:colOff>38100</xdr:colOff>
      <xdr:row>3</xdr:row>
      <xdr:rowOff>38100</xdr:rowOff>
    </xdr:from>
    <xdr:to>
      <xdr:col>8</xdr:col>
      <xdr:colOff>129540</xdr:colOff>
      <xdr:row>7</xdr:row>
      <xdr:rowOff>68580</xdr:rowOff>
    </xdr:to>
    <xdr:sp macro="" textlink="">
      <xdr:nvSpPr>
        <xdr:cNvPr id="1120" name="Line 2">
          <a:extLst>
            <a:ext uri="{FF2B5EF4-FFF2-40B4-BE49-F238E27FC236}">
              <a16:creationId xmlns:a16="http://schemas.microsoft.com/office/drawing/2014/main" id="{E6FAD6E8-D98F-99A9-D5BB-72895F23A216}"/>
            </a:ext>
          </a:extLst>
        </xdr:cNvPr>
        <xdr:cNvSpPr>
          <a:spLocks noChangeShapeType="1"/>
        </xdr:cNvSpPr>
      </xdr:nvSpPr>
      <xdr:spPr bwMode="auto">
        <a:xfrm flipV="1">
          <a:off x="5288280" y="792480"/>
          <a:ext cx="91440" cy="83058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7</xdr:col>
      <xdr:colOff>537210</xdr:colOff>
      <xdr:row>1</xdr:row>
      <xdr:rowOff>194310</xdr:rowOff>
    </xdr:from>
    <xdr:to>
      <xdr:col>9</xdr:col>
      <xdr:colOff>676186</xdr:colOff>
      <xdr:row>3</xdr:row>
      <xdr:rowOff>11430</xdr:rowOff>
    </xdr:to>
    <xdr:sp macro="" textlink="">
      <xdr:nvSpPr>
        <xdr:cNvPr id="1027" name="Text Box 3">
          <a:extLst>
            <a:ext uri="{FF2B5EF4-FFF2-40B4-BE49-F238E27FC236}">
              <a16:creationId xmlns:a16="http://schemas.microsoft.com/office/drawing/2014/main" id="{1EE8AFCA-44F5-0D42-410D-A0584E8E8E2C}"/>
            </a:ext>
          </a:extLst>
        </xdr:cNvPr>
        <xdr:cNvSpPr txBox="1">
          <a:spLocks noChangeArrowheads="1"/>
        </xdr:cNvSpPr>
      </xdr:nvSpPr>
      <xdr:spPr bwMode="auto">
        <a:xfrm>
          <a:off x="5562600" y="485775"/>
          <a:ext cx="1647825" cy="2667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当月の出来高を記入</a:t>
          </a:r>
        </a:p>
      </xdr:txBody>
    </xdr:sp>
    <xdr:clientData/>
  </xdr:twoCellAnchor>
  <xdr:twoCellAnchor>
    <xdr:from>
      <xdr:col>5</xdr:col>
      <xdr:colOff>289560</xdr:colOff>
      <xdr:row>6</xdr:row>
      <xdr:rowOff>121920</xdr:rowOff>
    </xdr:from>
    <xdr:to>
      <xdr:col>7</xdr:col>
      <xdr:colOff>38100</xdr:colOff>
      <xdr:row>9</xdr:row>
      <xdr:rowOff>45720</xdr:rowOff>
    </xdr:to>
    <xdr:sp macro="" textlink="">
      <xdr:nvSpPr>
        <xdr:cNvPr id="1122" name="Rectangle 8">
          <a:extLst>
            <a:ext uri="{FF2B5EF4-FFF2-40B4-BE49-F238E27FC236}">
              <a16:creationId xmlns:a16="http://schemas.microsoft.com/office/drawing/2014/main" id="{C29438DC-377E-C077-381C-C5481868E0D2}"/>
            </a:ext>
          </a:extLst>
        </xdr:cNvPr>
        <xdr:cNvSpPr>
          <a:spLocks noChangeArrowheads="1"/>
        </xdr:cNvSpPr>
      </xdr:nvSpPr>
      <xdr:spPr bwMode="auto">
        <a:xfrm>
          <a:off x="3832860" y="1463040"/>
          <a:ext cx="541020" cy="563880"/>
        </a:xfrm>
        <a:prstGeom prst="rect">
          <a:avLst/>
        </a:prstGeom>
        <a:noFill/>
        <a:ln w="19050">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281940</xdr:colOff>
      <xdr:row>7</xdr:row>
      <xdr:rowOff>129540</xdr:rowOff>
    </xdr:from>
    <xdr:to>
      <xdr:col>8</xdr:col>
      <xdr:colOff>45720</xdr:colOff>
      <xdr:row>9</xdr:row>
      <xdr:rowOff>45720</xdr:rowOff>
    </xdr:to>
    <xdr:sp macro="" textlink="">
      <xdr:nvSpPr>
        <xdr:cNvPr id="1123" name="Rectangle 9">
          <a:extLst>
            <a:ext uri="{FF2B5EF4-FFF2-40B4-BE49-F238E27FC236}">
              <a16:creationId xmlns:a16="http://schemas.microsoft.com/office/drawing/2014/main" id="{75E779A9-6472-145F-5DC0-99A93DF7F1CE}"/>
            </a:ext>
          </a:extLst>
        </xdr:cNvPr>
        <xdr:cNvSpPr>
          <a:spLocks noChangeArrowheads="1"/>
        </xdr:cNvSpPr>
      </xdr:nvSpPr>
      <xdr:spPr bwMode="auto">
        <a:xfrm>
          <a:off x="4221480" y="1684020"/>
          <a:ext cx="1074420" cy="342900"/>
        </a:xfrm>
        <a:prstGeom prst="rect">
          <a:avLst/>
        </a:prstGeom>
        <a:noFill/>
        <a:ln w="19050">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312420</xdr:colOff>
      <xdr:row>9</xdr:row>
      <xdr:rowOff>60960</xdr:rowOff>
    </xdr:from>
    <xdr:to>
      <xdr:col>7</xdr:col>
      <xdr:colOff>335280</xdr:colOff>
      <xdr:row>17</xdr:row>
      <xdr:rowOff>76200</xdr:rowOff>
    </xdr:to>
    <xdr:sp macro="" textlink="">
      <xdr:nvSpPr>
        <xdr:cNvPr id="1124" name="Line 10">
          <a:extLst>
            <a:ext uri="{FF2B5EF4-FFF2-40B4-BE49-F238E27FC236}">
              <a16:creationId xmlns:a16="http://schemas.microsoft.com/office/drawing/2014/main" id="{26BC48B0-48C6-7F64-D09E-75C720A81338}"/>
            </a:ext>
          </a:extLst>
        </xdr:cNvPr>
        <xdr:cNvSpPr>
          <a:spLocks noChangeShapeType="1"/>
        </xdr:cNvSpPr>
      </xdr:nvSpPr>
      <xdr:spPr bwMode="auto">
        <a:xfrm flipH="1">
          <a:off x="4648200" y="2042160"/>
          <a:ext cx="22860" cy="172212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247650</xdr:colOff>
      <xdr:row>17</xdr:row>
      <xdr:rowOff>87630</xdr:rowOff>
    </xdr:from>
    <xdr:to>
      <xdr:col>9</xdr:col>
      <xdr:colOff>129485</xdr:colOff>
      <xdr:row>18</xdr:row>
      <xdr:rowOff>106680</xdr:rowOff>
    </xdr:to>
    <xdr:sp macro="" textlink="">
      <xdr:nvSpPr>
        <xdr:cNvPr id="1035" name="Text Box 11">
          <a:extLst>
            <a:ext uri="{FF2B5EF4-FFF2-40B4-BE49-F238E27FC236}">
              <a16:creationId xmlns:a16="http://schemas.microsoft.com/office/drawing/2014/main" id="{FD5F6716-B181-DBE8-12B0-266EB8DB48D9}"/>
            </a:ext>
          </a:extLst>
        </xdr:cNvPr>
        <xdr:cNvSpPr txBox="1">
          <a:spLocks noChangeArrowheads="1"/>
        </xdr:cNvSpPr>
      </xdr:nvSpPr>
      <xdr:spPr bwMode="auto">
        <a:xfrm>
          <a:off x="4705350" y="3733800"/>
          <a:ext cx="1752600" cy="2381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自動で計算されます。</a:t>
          </a:r>
        </a:p>
      </xdr:txBody>
    </xdr:sp>
    <xdr:clientData/>
  </xdr:twoCellAnchor>
  <xdr:twoCellAnchor>
    <xdr:from>
      <xdr:col>7</xdr:col>
      <xdr:colOff>701040</xdr:colOff>
      <xdr:row>10</xdr:row>
      <xdr:rowOff>129540</xdr:rowOff>
    </xdr:from>
    <xdr:to>
      <xdr:col>10</xdr:col>
      <xdr:colOff>45720</xdr:colOff>
      <xdr:row>13</xdr:row>
      <xdr:rowOff>60960</xdr:rowOff>
    </xdr:to>
    <xdr:sp macro="" textlink="">
      <xdr:nvSpPr>
        <xdr:cNvPr id="1126" name="Rectangle 12">
          <a:extLst>
            <a:ext uri="{FF2B5EF4-FFF2-40B4-BE49-F238E27FC236}">
              <a16:creationId xmlns:a16="http://schemas.microsoft.com/office/drawing/2014/main" id="{6EA78AB6-7731-6FD5-EBB4-CECD306FD219}"/>
            </a:ext>
          </a:extLst>
        </xdr:cNvPr>
        <xdr:cNvSpPr>
          <a:spLocks noChangeArrowheads="1"/>
        </xdr:cNvSpPr>
      </xdr:nvSpPr>
      <xdr:spPr bwMode="auto">
        <a:xfrm>
          <a:off x="5036820" y="2324100"/>
          <a:ext cx="1569720" cy="571500"/>
        </a:xfrm>
        <a:prstGeom prst="rect">
          <a:avLst/>
        </a:prstGeom>
        <a:noFill/>
        <a:ln w="19050">
          <a:solidFill>
            <a:srgbClr xmlns:mc="http://schemas.openxmlformats.org/markup-compatibility/2006" xmlns:a14="http://schemas.microsoft.com/office/drawing/2010/main" val="008000" mc:Ignorable="a14" a14:legacySpreadsheetColorIndex="17"/>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236220</xdr:colOff>
      <xdr:row>13</xdr:row>
      <xdr:rowOff>76200</xdr:rowOff>
    </xdr:from>
    <xdr:to>
      <xdr:col>11</xdr:col>
      <xdr:colOff>213360</xdr:colOff>
      <xdr:row>16</xdr:row>
      <xdr:rowOff>144780</xdr:rowOff>
    </xdr:to>
    <xdr:sp macro="" textlink="">
      <xdr:nvSpPr>
        <xdr:cNvPr id="1127" name="Line 13">
          <a:extLst>
            <a:ext uri="{FF2B5EF4-FFF2-40B4-BE49-F238E27FC236}">
              <a16:creationId xmlns:a16="http://schemas.microsoft.com/office/drawing/2014/main" id="{C8B3EFDE-19EF-D005-2BD0-E417AA9177F3}"/>
            </a:ext>
          </a:extLst>
        </xdr:cNvPr>
        <xdr:cNvSpPr>
          <a:spLocks noChangeShapeType="1"/>
        </xdr:cNvSpPr>
      </xdr:nvSpPr>
      <xdr:spPr bwMode="auto">
        <a:xfrm>
          <a:off x="5882640" y="2910840"/>
          <a:ext cx="1287780" cy="708660"/>
        </a:xfrm>
        <a:prstGeom prst="line">
          <a:avLst/>
        </a:prstGeom>
        <a:noFill/>
        <a:ln w="19050">
          <a:solidFill>
            <a:srgbClr xmlns:mc="http://schemas.openxmlformats.org/markup-compatibility/2006" xmlns:a14="http://schemas.microsoft.com/office/drawing/2010/main" val="008000" mc:Ignorable="a14" a14:legacySpreadsheetColorIndex="17"/>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19050</xdr:rowOff>
    </xdr:from>
    <xdr:to>
      <xdr:col>12</xdr:col>
      <xdr:colOff>266700</xdr:colOff>
      <xdr:row>19</xdr:row>
      <xdr:rowOff>34334</xdr:rowOff>
    </xdr:to>
    <xdr:sp macro="" textlink="">
      <xdr:nvSpPr>
        <xdr:cNvPr id="1038" name="Text Box 14">
          <a:extLst>
            <a:ext uri="{FF2B5EF4-FFF2-40B4-BE49-F238E27FC236}">
              <a16:creationId xmlns:a16="http://schemas.microsoft.com/office/drawing/2014/main" id="{D8EDE6D6-0639-85D6-649B-D58C5B2E87AB}"/>
            </a:ext>
          </a:extLst>
        </xdr:cNvPr>
        <xdr:cNvSpPr txBox="1">
          <a:spLocks noChangeArrowheads="1"/>
        </xdr:cNvSpPr>
      </xdr:nvSpPr>
      <xdr:spPr bwMode="auto">
        <a:xfrm>
          <a:off x="7724775" y="3448050"/>
          <a:ext cx="1381125" cy="6477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予算超過ですので予算内にて記入して下さい。</a:t>
          </a:r>
        </a:p>
      </xdr:txBody>
    </xdr:sp>
    <xdr:clientData/>
  </xdr:twoCellAnchor>
  <xdr:twoCellAnchor>
    <xdr:from>
      <xdr:col>9</xdr:col>
      <xdr:colOff>662940</xdr:colOff>
      <xdr:row>17</xdr:row>
      <xdr:rowOff>129540</xdr:rowOff>
    </xdr:from>
    <xdr:to>
      <xdr:col>11</xdr:col>
      <xdr:colOff>7620</xdr:colOff>
      <xdr:row>25</xdr:row>
      <xdr:rowOff>0</xdr:rowOff>
    </xdr:to>
    <xdr:sp macro="" textlink="">
      <xdr:nvSpPr>
        <xdr:cNvPr id="1129" name="Line 15">
          <a:extLst>
            <a:ext uri="{FF2B5EF4-FFF2-40B4-BE49-F238E27FC236}">
              <a16:creationId xmlns:a16="http://schemas.microsoft.com/office/drawing/2014/main" id="{C87966D3-6041-0C52-4848-80600DEB5B22}"/>
            </a:ext>
          </a:extLst>
        </xdr:cNvPr>
        <xdr:cNvSpPr>
          <a:spLocks noChangeShapeType="1"/>
        </xdr:cNvSpPr>
      </xdr:nvSpPr>
      <xdr:spPr bwMode="auto">
        <a:xfrm flipH="1">
          <a:off x="6309360" y="3817620"/>
          <a:ext cx="655320" cy="1630680"/>
        </a:xfrm>
        <a:prstGeom prst="line">
          <a:avLst/>
        </a:prstGeom>
        <a:noFill/>
        <a:ln w="19050">
          <a:solidFill>
            <a:srgbClr xmlns:mc="http://schemas.openxmlformats.org/markup-compatibility/2006" xmlns:a14="http://schemas.microsoft.com/office/drawing/2010/main" val="008000" mc:Ignorable="a14" a14:legacySpreadsheetColorIndex="17"/>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685800</xdr:colOff>
      <xdr:row>24</xdr:row>
      <xdr:rowOff>137160</xdr:rowOff>
    </xdr:from>
    <xdr:to>
      <xdr:col>10</xdr:col>
      <xdr:colOff>45720</xdr:colOff>
      <xdr:row>26</xdr:row>
      <xdr:rowOff>60960</xdr:rowOff>
    </xdr:to>
    <xdr:sp macro="" textlink="">
      <xdr:nvSpPr>
        <xdr:cNvPr id="1130" name="Rectangle 16">
          <a:extLst>
            <a:ext uri="{FF2B5EF4-FFF2-40B4-BE49-F238E27FC236}">
              <a16:creationId xmlns:a16="http://schemas.microsoft.com/office/drawing/2014/main" id="{FDAD858B-8A2C-3CBD-92CF-3EEDE6F41785}"/>
            </a:ext>
          </a:extLst>
        </xdr:cNvPr>
        <xdr:cNvSpPr>
          <a:spLocks noChangeArrowheads="1"/>
        </xdr:cNvSpPr>
      </xdr:nvSpPr>
      <xdr:spPr bwMode="auto">
        <a:xfrm>
          <a:off x="5021580" y="5372100"/>
          <a:ext cx="1584960" cy="350520"/>
        </a:xfrm>
        <a:prstGeom prst="rect">
          <a:avLst/>
        </a:prstGeom>
        <a:noFill/>
        <a:ln w="19050">
          <a:solidFill>
            <a:srgbClr xmlns:mc="http://schemas.openxmlformats.org/markup-compatibility/2006" xmlns:a14="http://schemas.microsoft.com/office/drawing/2010/main" val="008000" mc:Ignorable="a14" a14:legacySpreadsheetColorIndex="17"/>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693420</xdr:colOff>
      <xdr:row>26</xdr:row>
      <xdr:rowOff>121920</xdr:rowOff>
    </xdr:from>
    <xdr:to>
      <xdr:col>10</xdr:col>
      <xdr:colOff>38100</xdr:colOff>
      <xdr:row>29</xdr:row>
      <xdr:rowOff>30480</xdr:rowOff>
    </xdr:to>
    <xdr:sp macro="" textlink="">
      <xdr:nvSpPr>
        <xdr:cNvPr id="1131" name="Rectangle 17">
          <a:extLst>
            <a:ext uri="{FF2B5EF4-FFF2-40B4-BE49-F238E27FC236}">
              <a16:creationId xmlns:a16="http://schemas.microsoft.com/office/drawing/2014/main" id="{36607B74-CCC4-CB72-837F-5E625E1B3C39}"/>
            </a:ext>
          </a:extLst>
        </xdr:cNvPr>
        <xdr:cNvSpPr>
          <a:spLocks noChangeArrowheads="1"/>
        </xdr:cNvSpPr>
      </xdr:nvSpPr>
      <xdr:spPr bwMode="auto">
        <a:xfrm>
          <a:off x="5029200" y="5783580"/>
          <a:ext cx="1569720" cy="601980"/>
        </a:xfrm>
        <a:prstGeom prst="rect">
          <a:avLst/>
        </a:prstGeom>
        <a:noFill/>
        <a:ln w="19050">
          <a:solidFill>
            <a:srgbClr xmlns:mc="http://schemas.openxmlformats.org/markup-compatibility/2006" xmlns:a14="http://schemas.microsoft.com/office/drawing/2010/main" val="FF6600" mc:Ignorable="a14" a14:legacySpreadsheetColorIndex="53"/>
          </a:solidFill>
          <a:miter lim="800000"/>
          <a:headEnd/>
          <a:tailEnd/>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Lst>
      </xdr:spPr>
    </xdr:sp>
    <xdr:clientData/>
  </xdr:twoCellAnchor>
  <xdr:twoCellAnchor>
    <xdr:from>
      <xdr:col>10</xdr:col>
      <xdr:colOff>53340</xdr:colOff>
      <xdr:row>28</xdr:row>
      <xdr:rowOff>76200</xdr:rowOff>
    </xdr:from>
    <xdr:to>
      <xdr:col>11</xdr:col>
      <xdr:colOff>45720</xdr:colOff>
      <xdr:row>28</xdr:row>
      <xdr:rowOff>99060</xdr:rowOff>
    </xdr:to>
    <xdr:sp macro="" textlink="">
      <xdr:nvSpPr>
        <xdr:cNvPr id="1132" name="Line 18">
          <a:extLst>
            <a:ext uri="{FF2B5EF4-FFF2-40B4-BE49-F238E27FC236}">
              <a16:creationId xmlns:a16="http://schemas.microsoft.com/office/drawing/2014/main" id="{7CCF7B72-5852-D4AC-D1AF-7B646305C24A}"/>
            </a:ext>
          </a:extLst>
        </xdr:cNvPr>
        <xdr:cNvSpPr>
          <a:spLocks noChangeShapeType="1"/>
        </xdr:cNvSpPr>
      </xdr:nvSpPr>
      <xdr:spPr bwMode="auto">
        <a:xfrm flipV="1">
          <a:off x="6614160" y="6187440"/>
          <a:ext cx="388620" cy="22860"/>
        </a:xfrm>
        <a:prstGeom prst="line">
          <a:avLst/>
        </a:prstGeom>
        <a:noFill/>
        <a:ln w="19050">
          <a:solidFill>
            <a:srgbClr xmlns:mc="http://schemas.openxmlformats.org/markup-compatibility/2006" xmlns:a14="http://schemas.microsoft.com/office/drawing/2010/main" val="FF6600" mc:Ignorable="a14" a14:legacySpreadsheetColorIndex="5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11</xdr:col>
      <xdr:colOff>57150</xdr:colOff>
      <xdr:row>27</xdr:row>
      <xdr:rowOff>152400</xdr:rowOff>
    </xdr:from>
    <xdr:to>
      <xdr:col>13</xdr:col>
      <xdr:colOff>11524</xdr:colOff>
      <xdr:row>29</xdr:row>
      <xdr:rowOff>118241</xdr:rowOff>
    </xdr:to>
    <xdr:sp macro="" textlink="">
      <xdr:nvSpPr>
        <xdr:cNvPr id="1043" name="Text Box 19">
          <a:extLst>
            <a:ext uri="{FF2B5EF4-FFF2-40B4-BE49-F238E27FC236}">
              <a16:creationId xmlns:a16="http://schemas.microsoft.com/office/drawing/2014/main" id="{E6FD9DD9-7508-98AE-8199-B3A2F57F193E}"/>
            </a:ext>
          </a:extLst>
        </xdr:cNvPr>
        <xdr:cNvSpPr txBox="1">
          <a:spLocks noChangeArrowheads="1"/>
        </xdr:cNvSpPr>
      </xdr:nvSpPr>
      <xdr:spPr bwMode="auto">
        <a:xfrm>
          <a:off x="7810500" y="5972175"/>
          <a:ext cx="1381125" cy="4476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6600" mc:Ignorable="a14" a14:legacySpreadsheetColorIndex="53"/>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押印後、提出して下さい。</a:t>
          </a:r>
        </a:p>
      </xdr:txBody>
    </xdr:sp>
    <xdr:clientData/>
  </xdr:twoCellAnchor>
  <xdr:twoCellAnchor>
    <xdr:from>
      <xdr:col>8</xdr:col>
      <xdr:colOff>281940</xdr:colOff>
      <xdr:row>6</xdr:row>
      <xdr:rowOff>91440</xdr:rowOff>
    </xdr:from>
    <xdr:to>
      <xdr:col>10</xdr:col>
      <xdr:colOff>60960</xdr:colOff>
      <xdr:row>8</xdr:row>
      <xdr:rowOff>76200</xdr:rowOff>
    </xdr:to>
    <xdr:sp macro="" textlink="">
      <xdr:nvSpPr>
        <xdr:cNvPr id="1134" name="Rectangle 20">
          <a:extLst>
            <a:ext uri="{FF2B5EF4-FFF2-40B4-BE49-F238E27FC236}">
              <a16:creationId xmlns:a16="http://schemas.microsoft.com/office/drawing/2014/main" id="{EDFB58F7-5D49-19EA-E6C9-400FE45A9B8A}"/>
            </a:ext>
          </a:extLst>
        </xdr:cNvPr>
        <xdr:cNvSpPr>
          <a:spLocks noChangeArrowheads="1"/>
        </xdr:cNvSpPr>
      </xdr:nvSpPr>
      <xdr:spPr bwMode="auto">
        <a:xfrm>
          <a:off x="5532120" y="1432560"/>
          <a:ext cx="1089660" cy="411480"/>
        </a:xfrm>
        <a:prstGeom prst="rect">
          <a:avLst/>
        </a:prstGeom>
        <a:noFill/>
        <a:ln w="19050">
          <a:solidFill>
            <a:srgbClr xmlns:mc="http://schemas.openxmlformats.org/markup-compatibility/2006" xmlns:a14="http://schemas.microsoft.com/office/drawing/2010/main" val="00FFFF" mc:Ignorable="a14" a14:legacySpreadsheetColorIndex="1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83820</xdr:colOff>
      <xdr:row>7</xdr:row>
      <xdr:rowOff>30480</xdr:rowOff>
    </xdr:from>
    <xdr:to>
      <xdr:col>11</xdr:col>
      <xdr:colOff>434340</xdr:colOff>
      <xdr:row>8</xdr:row>
      <xdr:rowOff>38100</xdr:rowOff>
    </xdr:to>
    <xdr:sp macro="" textlink="">
      <xdr:nvSpPr>
        <xdr:cNvPr id="1135" name="Line 21">
          <a:extLst>
            <a:ext uri="{FF2B5EF4-FFF2-40B4-BE49-F238E27FC236}">
              <a16:creationId xmlns:a16="http://schemas.microsoft.com/office/drawing/2014/main" id="{7F13C805-0109-9076-AFEF-9E0628A4FF49}"/>
            </a:ext>
          </a:extLst>
        </xdr:cNvPr>
        <xdr:cNvSpPr>
          <a:spLocks noChangeShapeType="1"/>
        </xdr:cNvSpPr>
      </xdr:nvSpPr>
      <xdr:spPr bwMode="auto">
        <a:xfrm>
          <a:off x="6644640" y="1584960"/>
          <a:ext cx="746760" cy="220980"/>
        </a:xfrm>
        <a:prstGeom prst="line">
          <a:avLst/>
        </a:prstGeom>
        <a:noFill/>
        <a:ln w="19050">
          <a:solidFill>
            <a:srgbClr xmlns:mc="http://schemas.openxmlformats.org/markup-compatibility/2006" xmlns:a14="http://schemas.microsoft.com/office/drawing/2010/main" val="00FFFF" mc:Ignorable="a14" a14:legacySpreadsheetColorIndex="15"/>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11</xdr:col>
      <xdr:colOff>438150</xdr:colOff>
      <xdr:row>7</xdr:row>
      <xdr:rowOff>87630</xdr:rowOff>
    </xdr:from>
    <xdr:to>
      <xdr:col>13</xdr:col>
      <xdr:colOff>559896</xdr:colOff>
      <xdr:row>9</xdr:row>
      <xdr:rowOff>110490</xdr:rowOff>
    </xdr:to>
    <xdr:sp macro="" textlink="">
      <xdr:nvSpPr>
        <xdr:cNvPr id="1046" name="Text Box 22">
          <a:extLst>
            <a:ext uri="{FF2B5EF4-FFF2-40B4-BE49-F238E27FC236}">
              <a16:creationId xmlns:a16="http://schemas.microsoft.com/office/drawing/2014/main" id="{FB663900-F4B6-F6B4-FD19-855F1C8E8C67}"/>
            </a:ext>
          </a:extLst>
        </xdr:cNvPr>
        <xdr:cNvSpPr txBox="1">
          <a:spLocks noChangeArrowheads="1"/>
        </xdr:cNvSpPr>
      </xdr:nvSpPr>
      <xdr:spPr bwMode="auto">
        <a:xfrm>
          <a:off x="8324850" y="1638300"/>
          <a:ext cx="1647825" cy="4572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FFFF" mc:Ignorable="a14" a14:legacySpreadsheetColorIndex="15"/>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当月出来高無しの場合は０を入れて下さい。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view="pageBreakPreview" zoomScaleNormal="100" workbookViewId="0">
      <selection sqref="A1:N1"/>
    </sheetView>
  </sheetViews>
  <sheetFormatPr defaultRowHeight="13.2" x14ac:dyDescent="0.2"/>
  <cols>
    <col min="1" max="1" width="15.88671875" customWidth="1"/>
    <col min="2" max="3" width="5.77734375" customWidth="1"/>
    <col min="4" max="4" width="8.33203125" customWidth="1"/>
    <col min="5" max="5" width="15.88671875" customWidth="1"/>
    <col min="6" max="7" width="5.77734375" customWidth="1"/>
    <col min="8" max="8" width="13.33203125" customWidth="1"/>
    <col min="9" max="9" width="5.77734375" customWidth="1"/>
    <col min="10" max="10" width="13.33203125" customWidth="1"/>
    <col min="11" max="11" width="5.77734375" customWidth="1"/>
    <col min="12" max="12" width="13.33203125" customWidth="1"/>
    <col min="13" max="13" width="5.77734375" customWidth="1"/>
    <col min="14" max="15" width="13.33203125" customWidth="1"/>
  </cols>
  <sheetData>
    <row r="1" spans="1:14" ht="20.100000000000001" customHeight="1" x14ac:dyDescent="0.25">
      <c r="A1" s="112" t="s">
        <v>0</v>
      </c>
      <c r="B1" s="112"/>
      <c r="C1" s="112"/>
      <c r="D1" s="112"/>
      <c r="E1" s="112"/>
      <c r="F1" s="112"/>
      <c r="G1" s="112"/>
      <c r="H1" s="112"/>
      <c r="I1" s="112"/>
      <c r="J1" s="112"/>
      <c r="K1" s="112"/>
      <c r="L1" s="112"/>
      <c r="M1" s="112"/>
      <c r="N1" s="112"/>
    </row>
    <row r="2" spans="1:14" ht="20.100000000000001" customHeight="1" x14ac:dyDescent="0.25">
      <c r="A2" s="33" t="s">
        <v>9</v>
      </c>
      <c r="B2" s="118"/>
      <c r="C2" s="118"/>
      <c r="D2" s="118"/>
      <c r="E2" s="118"/>
      <c r="F2" s="32"/>
      <c r="G2" s="32"/>
      <c r="H2" s="32"/>
      <c r="I2" s="32"/>
      <c r="J2" s="34" t="s">
        <v>17</v>
      </c>
      <c r="K2" s="33"/>
      <c r="L2" s="118"/>
      <c r="M2" s="118"/>
      <c r="N2" s="118"/>
    </row>
    <row r="3" spans="1:14" ht="20.100000000000001" customHeight="1" x14ac:dyDescent="0.25">
      <c r="A3" s="35" t="s">
        <v>14</v>
      </c>
      <c r="B3" s="118"/>
      <c r="C3" s="118"/>
      <c r="D3" s="118"/>
      <c r="E3" s="118"/>
      <c r="F3" s="32"/>
      <c r="G3" s="32"/>
      <c r="H3" s="32"/>
      <c r="I3" s="32"/>
      <c r="J3" s="36" t="s">
        <v>10</v>
      </c>
      <c r="K3" s="37"/>
      <c r="L3" s="119"/>
      <c r="M3" s="119"/>
      <c r="N3" s="119"/>
    </row>
    <row r="4" spans="1:14" ht="20.100000000000001" customHeight="1" x14ac:dyDescent="0.2">
      <c r="A4" s="37" t="s">
        <v>31</v>
      </c>
      <c r="B4" s="120" t="s">
        <v>43</v>
      </c>
      <c r="C4" s="120"/>
      <c r="D4" s="120"/>
      <c r="E4" s="120"/>
      <c r="F4" s="38"/>
      <c r="G4" s="38"/>
      <c r="H4" s="38"/>
      <c r="I4" s="38"/>
      <c r="J4" s="115" t="s">
        <v>1</v>
      </c>
      <c r="K4" s="115"/>
      <c r="L4" s="118"/>
      <c r="M4" s="118"/>
      <c r="N4" s="118"/>
    </row>
    <row r="5" spans="1:14" ht="9.9" customHeight="1" x14ac:dyDescent="0.2">
      <c r="A5" s="39"/>
      <c r="B5" s="39"/>
      <c r="C5" s="39"/>
      <c r="D5" s="39"/>
      <c r="E5" s="39"/>
      <c r="F5" s="38"/>
      <c r="G5" s="38"/>
      <c r="H5" s="38"/>
      <c r="I5" s="38"/>
      <c r="J5" s="39"/>
      <c r="K5" s="39"/>
      <c r="L5" s="39"/>
      <c r="M5" s="39"/>
      <c r="N5" s="39"/>
    </row>
    <row r="6" spans="1:14" ht="17.100000000000001" customHeight="1" x14ac:dyDescent="0.2">
      <c r="A6" s="99" t="s">
        <v>2</v>
      </c>
      <c r="B6" s="83"/>
      <c r="C6" s="83"/>
      <c r="D6" s="83"/>
      <c r="E6" s="84"/>
      <c r="F6" s="113"/>
      <c r="G6" s="106" t="s">
        <v>32</v>
      </c>
      <c r="H6" s="107"/>
      <c r="I6" s="106" t="s">
        <v>32</v>
      </c>
      <c r="J6" s="107"/>
      <c r="K6" s="106" t="s">
        <v>32</v>
      </c>
      <c r="L6" s="107"/>
      <c r="M6" s="100" t="s">
        <v>32</v>
      </c>
      <c r="N6" s="101"/>
    </row>
    <row r="7" spans="1:14" ht="17.100000000000001" customHeight="1" x14ac:dyDescent="0.2">
      <c r="A7" s="41" t="s">
        <v>13</v>
      </c>
      <c r="B7" s="42" t="s">
        <v>3</v>
      </c>
      <c r="C7" s="42" t="s">
        <v>4</v>
      </c>
      <c r="D7" s="42" t="s">
        <v>5</v>
      </c>
      <c r="E7" s="43" t="s">
        <v>6</v>
      </c>
      <c r="F7" s="114"/>
      <c r="G7" s="42" t="s">
        <v>3</v>
      </c>
      <c r="H7" s="42" t="s">
        <v>6</v>
      </c>
      <c r="I7" s="42" t="s">
        <v>3</v>
      </c>
      <c r="J7" s="42" t="s">
        <v>6</v>
      </c>
      <c r="K7" s="80" t="s">
        <v>3</v>
      </c>
      <c r="L7" s="80" t="s">
        <v>6</v>
      </c>
      <c r="M7" s="79" t="s">
        <v>3</v>
      </c>
      <c r="N7" s="43" t="s">
        <v>6</v>
      </c>
    </row>
    <row r="8" spans="1:14" ht="17.100000000000001" customHeight="1" x14ac:dyDescent="0.2">
      <c r="A8" s="91"/>
      <c r="B8" s="102"/>
      <c r="C8" s="102"/>
      <c r="D8" s="102"/>
      <c r="E8" s="110"/>
      <c r="F8" s="40" t="s">
        <v>7</v>
      </c>
      <c r="G8" s="25">
        <f>IF($E8=0,0,H8/$E8)</f>
        <v>0</v>
      </c>
      <c r="H8" s="31"/>
      <c r="I8" s="25">
        <f>IF($E8=0,0,J8/$E8)</f>
        <v>0</v>
      </c>
      <c r="J8" s="31"/>
      <c r="K8" s="25">
        <f>IF($E8=0,0,L8/$E8)</f>
        <v>0</v>
      </c>
      <c r="L8" s="31"/>
      <c r="M8" s="25">
        <f>IF($E8=0,0,N8/$E8)</f>
        <v>0</v>
      </c>
      <c r="N8" s="76"/>
    </row>
    <row r="9" spans="1:14" ht="17.100000000000001" customHeight="1" x14ac:dyDescent="0.2">
      <c r="A9" s="92"/>
      <c r="B9" s="103"/>
      <c r="C9" s="103"/>
      <c r="D9" s="103"/>
      <c r="E9" s="111"/>
      <c r="F9" s="45" t="s">
        <v>8</v>
      </c>
      <c r="G9" s="26">
        <f>IF($E8=0,0,H9/$E8)</f>
        <v>0</v>
      </c>
      <c r="H9" s="30">
        <f>IF($E8=0,0,IF(H8&lt;=$E8,H8,"予算超過"))</f>
        <v>0</v>
      </c>
      <c r="I9" s="26">
        <f>IF($E8=0,0,J9/$E8)</f>
        <v>0</v>
      </c>
      <c r="J9" s="30">
        <f>IF(COUNTBLANK(J8)=1,0,IF(H8+J8&lt;=$E8,H8+J8,"予算超過"))</f>
        <v>0</v>
      </c>
      <c r="K9" s="26">
        <f>IF($E8=0,0,L9/$E8)</f>
        <v>0</v>
      </c>
      <c r="L9" s="30">
        <f>IF(COUNTBLANK(L8)=1,0,IF(H8+J8+L8&lt;=$E8,H8+J8+L8,"予算超過"))</f>
        <v>0</v>
      </c>
      <c r="M9" s="26">
        <f>IF($E8=0,0,N9/$E8)</f>
        <v>0</v>
      </c>
      <c r="N9" s="27">
        <f>IF(COUNTBLANK(N8)=1,0,IF(H8+J8+L8+N8&lt;=$E8,H8+J8+L8+N8,"予算超過"))</f>
        <v>0</v>
      </c>
    </row>
    <row r="10" spans="1:14" ht="17.100000000000001" customHeight="1" x14ac:dyDescent="0.2">
      <c r="A10" s="91"/>
      <c r="B10" s="102"/>
      <c r="C10" s="102"/>
      <c r="D10" s="102"/>
      <c r="E10" s="110"/>
      <c r="F10" s="40" t="s">
        <v>7</v>
      </c>
      <c r="G10" s="25" t="str">
        <f>IF($E10=0," ",H10/$E10)</f>
        <v xml:space="preserve"> </v>
      </c>
      <c r="H10" s="31"/>
      <c r="I10" s="25">
        <f>IF($E10=0,0,J10/$E10)</f>
        <v>0</v>
      </c>
      <c r="J10" s="31"/>
      <c r="K10" s="25">
        <f>IF($E10=0,0,L10/$E10)</f>
        <v>0</v>
      </c>
      <c r="L10" s="31"/>
      <c r="M10" s="25">
        <f>IF($E10=0,0,N10/$E10)</f>
        <v>0</v>
      </c>
      <c r="N10" s="44"/>
    </row>
    <row r="11" spans="1:14" ht="17.100000000000001" customHeight="1" x14ac:dyDescent="0.2">
      <c r="A11" s="92"/>
      <c r="B11" s="103"/>
      <c r="C11" s="103"/>
      <c r="D11" s="103"/>
      <c r="E11" s="111"/>
      <c r="F11" s="45" t="s">
        <v>8</v>
      </c>
      <c r="G11" s="26" t="str">
        <f>IF($E10=0," ",H11/$E10)</f>
        <v xml:space="preserve"> </v>
      </c>
      <c r="H11" s="30">
        <f>IF($E10=" ",0,IF(H10&lt;=$E10,H10,"予算超過"))</f>
        <v>0</v>
      </c>
      <c r="I11" s="26">
        <f>IF($E10=0,0,J11/$E10)</f>
        <v>0</v>
      </c>
      <c r="J11" s="30">
        <f>IF(COUNTBLANK(J10)=1,0,IF(H10+J10&lt;=$E10,H10+J10,"予算超過"))</f>
        <v>0</v>
      </c>
      <c r="K11" s="26">
        <f>IF($E10=0,0,L11/$E10)</f>
        <v>0</v>
      </c>
      <c r="L11" s="30">
        <f>IF(COUNTBLANK(L10)=1,0,IF(H10+J10+L10&lt;=$E10,H10+J10+L10,"予算超過"))</f>
        <v>0</v>
      </c>
      <c r="M11" s="26">
        <f>IF($E10=0,0,N11/$E10)</f>
        <v>0</v>
      </c>
      <c r="N11" s="27">
        <f>IF(COUNTBLANK(N10)=1,0,IF(H10+J10+L10+N10&lt;=$E10,H10+J10+L10+N10,"予算超過"))</f>
        <v>0</v>
      </c>
    </row>
    <row r="12" spans="1:14" ht="17.100000000000001" customHeight="1" x14ac:dyDescent="0.2">
      <c r="A12" s="108"/>
      <c r="B12" s="102"/>
      <c r="C12" s="102"/>
      <c r="D12" s="102"/>
      <c r="E12" s="110"/>
      <c r="F12" s="40" t="s">
        <v>7</v>
      </c>
      <c r="G12" s="25" t="str">
        <f>IF($E12=0," ",H12/$E12)</f>
        <v xml:space="preserve"> </v>
      </c>
      <c r="H12" s="31"/>
      <c r="I12" s="25">
        <f>IF($E12=0,0,J12/$E12)</f>
        <v>0</v>
      </c>
      <c r="J12" s="31"/>
      <c r="K12" s="25">
        <f>IF($E12=0,0,L12/$E12)</f>
        <v>0</v>
      </c>
      <c r="L12" s="31"/>
      <c r="M12" s="25">
        <f>IF($E12=0,0,N12/$E12)</f>
        <v>0</v>
      </c>
      <c r="N12" s="44"/>
    </row>
    <row r="13" spans="1:14" ht="17.100000000000001" customHeight="1" x14ac:dyDescent="0.2">
      <c r="A13" s="109"/>
      <c r="B13" s="103"/>
      <c r="C13" s="103"/>
      <c r="D13" s="103"/>
      <c r="E13" s="111"/>
      <c r="F13" s="45" t="s">
        <v>8</v>
      </c>
      <c r="G13" s="26" t="str">
        <f>IF($E12=0," ",H13/$E12)</f>
        <v xml:space="preserve"> </v>
      </c>
      <c r="H13" s="30">
        <f>IF($E12=" ",0,IF(H12&lt;=$E12,H12,"予算超過"))</f>
        <v>0</v>
      </c>
      <c r="I13" s="26">
        <f>IF($E12=0,0,J13/$E12)</f>
        <v>0</v>
      </c>
      <c r="J13" s="30">
        <f>IF(COUNTBLANK(J12)=1,0,IF(H12+J12&lt;=$E12,H12+J12,"予算超過"))</f>
        <v>0</v>
      </c>
      <c r="K13" s="26">
        <f>IF($E12=0,0,L13/$E12)</f>
        <v>0</v>
      </c>
      <c r="L13" s="30">
        <f>IF(COUNTBLANK(L12)=1,0,IF(H12+J12+L12&lt;=$E12,H12+J12+L12,"予算超過"))</f>
        <v>0</v>
      </c>
      <c r="M13" s="26">
        <f>IF($E12=0,0,N13/$E12)</f>
        <v>0</v>
      </c>
      <c r="N13" s="27">
        <f>IF(COUNTBLANK(N12)=1,0,IF(H12+J12+L12+N12&lt;=$E12,H12+J12+L12+N12,"予算超過"))</f>
        <v>0</v>
      </c>
    </row>
    <row r="14" spans="1:14" ht="17.100000000000001" customHeight="1" x14ac:dyDescent="0.2">
      <c r="A14" s="91"/>
      <c r="B14" s="102"/>
      <c r="C14" s="102"/>
      <c r="D14" s="102"/>
      <c r="E14" s="110"/>
      <c r="F14" s="40" t="s">
        <v>7</v>
      </c>
      <c r="G14" s="25" t="str">
        <f>IF($E14=0," ",H14/$E14)</f>
        <v xml:space="preserve"> </v>
      </c>
      <c r="H14" s="31"/>
      <c r="I14" s="25">
        <f>IF($E14=0,0,J14/$E14)</f>
        <v>0</v>
      </c>
      <c r="J14" s="31"/>
      <c r="K14" s="25">
        <f>IF($E14=0,0,L14/$E14)</f>
        <v>0</v>
      </c>
      <c r="L14" s="31"/>
      <c r="M14" s="25">
        <f>IF($E14=0,0,N14/$E14)</f>
        <v>0</v>
      </c>
      <c r="N14" s="44"/>
    </row>
    <row r="15" spans="1:14" ht="17.100000000000001" customHeight="1" x14ac:dyDescent="0.2">
      <c r="A15" s="92"/>
      <c r="B15" s="103"/>
      <c r="C15" s="103"/>
      <c r="D15" s="103"/>
      <c r="E15" s="111"/>
      <c r="F15" s="45" t="s">
        <v>8</v>
      </c>
      <c r="G15" s="26" t="str">
        <f>IF($E14=0," ",H15/$E14)</f>
        <v xml:space="preserve"> </v>
      </c>
      <c r="H15" s="30">
        <f>IF($E14=" ",0,IF(H14&lt;=$E14,H14,"予算超過"))</f>
        <v>0</v>
      </c>
      <c r="I15" s="26">
        <f>IF($E14=0,0,J15/$E14)</f>
        <v>0</v>
      </c>
      <c r="J15" s="30">
        <f>IF(COUNTBLANK(J14)=1,0,IF(H14+J14&lt;=$E14,H14+J14,"予算超過"))</f>
        <v>0</v>
      </c>
      <c r="K15" s="26">
        <f>IF($E14=0,0,L15/$E14)</f>
        <v>0</v>
      </c>
      <c r="L15" s="30">
        <f>IF(COUNTBLANK(L14)=1,0,IF(H14+J14+L14&lt;=$E14,H14+J14+L14,"予算超過"))</f>
        <v>0</v>
      </c>
      <c r="M15" s="26">
        <f>IF($E14=0,0,N15/$E14)</f>
        <v>0</v>
      </c>
      <c r="N15" s="27">
        <f>IF(COUNTBLANK(N14)=1,0,IF(H14+J14+L14+N14&lt;=$E14,H14+J14+L14+N14,"予算超過"))</f>
        <v>0</v>
      </c>
    </row>
    <row r="16" spans="1:14" ht="17.100000000000001" customHeight="1" x14ac:dyDescent="0.2">
      <c r="A16" s="91"/>
      <c r="B16" s="102"/>
      <c r="C16" s="102"/>
      <c r="D16" s="102"/>
      <c r="E16" s="104"/>
      <c r="F16" s="40" t="s">
        <v>7</v>
      </c>
      <c r="G16" s="25" t="str">
        <f>IF($E16=0," ",H16/$E16)</f>
        <v xml:space="preserve"> </v>
      </c>
      <c r="H16" s="31"/>
      <c r="I16" s="25">
        <f>IF($E16=0,0,J16/$E16)</f>
        <v>0</v>
      </c>
      <c r="J16" s="31"/>
      <c r="K16" s="25">
        <f>IF($E16=0,0,L16/$E16)</f>
        <v>0</v>
      </c>
      <c r="L16" s="31"/>
      <c r="M16" s="25">
        <f>IF($E16=0,0,N16/$E16)</f>
        <v>0</v>
      </c>
      <c r="N16" s="44"/>
    </row>
    <row r="17" spans="1:14" ht="17.100000000000001" customHeight="1" x14ac:dyDescent="0.2">
      <c r="A17" s="92"/>
      <c r="B17" s="103"/>
      <c r="C17" s="103"/>
      <c r="D17" s="103"/>
      <c r="E17" s="105"/>
      <c r="F17" s="45" t="s">
        <v>8</v>
      </c>
      <c r="G17" s="26" t="str">
        <f>IF($E16=0," ",H17/$E16)</f>
        <v xml:space="preserve"> </v>
      </c>
      <c r="H17" s="30">
        <f>IF($E16=" ",0,IF(H16&lt;=$E16,H16,"予算超過"))</f>
        <v>0</v>
      </c>
      <c r="I17" s="26">
        <f>IF($E16=0,0,J17/$E16)</f>
        <v>0</v>
      </c>
      <c r="J17" s="30">
        <f>IF(COUNTBLANK(J16)=1,0,IF(H16+J16&lt;=$E16,H16+J16,"予算超過"))</f>
        <v>0</v>
      </c>
      <c r="K17" s="26">
        <f>IF($E16=0,0,L17/$E16)</f>
        <v>0</v>
      </c>
      <c r="L17" s="30">
        <f>IF(COUNTBLANK(L16)=1,0,IF(H16+J16+L16&lt;=$E16,H16+J16+L16,"予算超過"))</f>
        <v>0</v>
      </c>
      <c r="M17" s="26">
        <f>IF($E16=0,0,N17/$E16)</f>
        <v>0</v>
      </c>
      <c r="N17" s="27">
        <f>IF(COUNTBLANK(N16)=1,0,IF(H16+J16+L16+N16&lt;=$E16,H16+J16+L16+N16,"予算超過"))</f>
        <v>0</v>
      </c>
    </row>
    <row r="18" spans="1:14" ht="17.100000000000001" customHeight="1" x14ac:dyDescent="0.2">
      <c r="A18" s="91"/>
      <c r="B18" s="102"/>
      <c r="C18" s="102"/>
      <c r="D18" s="102"/>
      <c r="E18" s="104"/>
      <c r="F18" s="40" t="s">
        <v>7</v>
      </c>
      <c r="G18" s="25" t="str">
        <f>IF($E18=0," ",H18/$E18)</f>
        <v xml:space="preserve"> </v>
      </c>
      <c r="H18" s="31"/>
      <c r="I18" s="25">
        <f>IF($E18=0,0,J18/$E18)</f>
        <v>0</v>
      </c>
      <c r="J18" s="31"/>
      <c r="K18" s="25">
        <f>IF($E18=0,0,L18/$E18)</f>
        <v>0</v>
      </c>
      <c r="L18" s="31"/>
      <c r="M18" s="25">
        <f>IF($E18=0,0,N18/$E18)</f>
        <v>0</v>
      </c>
      <c r="N18" s="44"/>
    </row>
    <row r="19" spans="1:14" ht="17.100000000000001" customHeight="1" x14ac:dyDescent="0.2">
      <c r="A19" s="92"/>
      <c r="B19" s="103"/>
      <c r="C19" s="103"/>
      <c r="D19" s="103"/>
      <c r="E19" s="105"/>
      <c r="F19" s="45" t="s">
        <v>8</v>
      </c>
      <c r="G19" s="26" t="str">
        <f>IF($E18=0," ",H19/$E18)</f>
        <v xml:space="preserve"> </v>
      </c>
      <c r="H19" s="30">
        <f>IF($E18=" ",0,IF(H18&lt;=$E18,H18,"予算超過"))</f>
        <v>0</v>
      </c>
      <c r="I19" s="26">
        <f>IF($E18=0,0,J19/$E18)</f>
        <v>0</v>
      </c>
      <c r="J19" s="30">
        <f>IF(COUNTBLANK(J18)=1,0,IF(H18+J18&lt;=$E18,H18+J18,"予算超過"))</f>
        <v>0</v>
      </c>
      <c r="K19" s="26">
        <f>IF($E18=0,0,L19/$E18)</f>
        <v>0</v>
      </c>
      <c r="L19" s="30">
        <f>IF(COUNTBLANK(L18)=1,0,IF(H18+J18+L18&lt;=$E18,H18+J18+L18,"予算超過"))</f>
        <v>0</v>
      </c>
      <c r="M19" s="26">
        <f>IF($E18=0,0,N19/$E18)</f>
        <v>0</v>
      </c>
      <c r="N19" s="27">
        <f>IF(COUNTBLANK(N18)=1,0,IF(H18+J18+L18+N18&lt;=$E18,H18+J18+L18+N18,"予算超過"))</f>
        <v>0</v>
      </c>
    </row>
    <row r="20" spans="1:14" ht="17.100000000000001" customHeight="1" x14ac:dyDescent="0.2">
      <c r="A20" s="91"/>
      <c r="B20" s="102"/>
      <c r="C20" s="102"/>
      <c r="D20" s="102"/>
      <c r="E20" s="104"/>
      <c r="F20" s="40" t="s">
        <v>7</v>
      </c>
      <c r="G20" s="25" t="str">
        <f>IF($E20=0," ",H20/$E20)</f>
        <v xml:space="preserve"> </v>
      </c>
      <c r="H20" s="31"/>
      <c r="I20" s="25">
        <f>IF($E20=0,0,J20/$E20)</f>
        <v>0</v>
      </c>
      <c r="J20" s="31"/>
      <c r="K20" s="25">
        <f>IF($E20=0,0,L20/$E20)</f>
        <v>0</v>
      </c>
      <c r="L20" s="31"/>
      <c r="M20" s="25">
        <f>IF($E20=0,0,N20/$E20)</f>
        <v>0</v>
      </c>
      <c r="N20" s="44"/>
    </row>
    <row r="21" spans="1:14" ht="17.100000000000001" customHeight="1" x14ac:dyDescent="0.2">
      <c r="A21" s="92"/>
      <c r="B21" s="103"/>
      <c r="C21" s="103"/>
      <c r="D21" s="103"/>
      <c r="E21" s="105"/>
      <c r="F21" s="45" t="s">
        <v>8</v>
      </c>
      <c r="G21" s="26" t="str">
        <f>IF($E20=0," ",H21/$E20)</f>
        <v xml:space="preserve"> </v>
      </c>
      <c r="H21" s="30">
        <f>IF($E20=" ",0,IF(H20&lt;=$E20,H20,"予算超過"))</f>
        <v>0</v>
      </c>
      <c r="I21" s="26">
        <f>IF($E20=0,0,J21/$E20)</f>
        <v>0</v>
      </c>
      <c r="J21" s="30">
        <f>IF(COUNTBLANK(J20)=1,0,IF(H20+J20&lt;=$E20,H20+J20,"予算超過"))</f>
        <v>0</v>
      </c>
      <c r="K21" s="26">
        <f>IF($E20=0,0,L21/$E20)</f>
        <v>0</v>
      </c>
      <c r="L21" s="30">
        <f>IF(COUNTBLANK(L20)=1,0,IF(H20+J20+L20&lt;=$E20,H20+J20+L20,"予算超過"))</f>
        <v>0</v>
      </c>
      <c r="M21" s="26">
        <f>IF($E20=0,0,N21/$E20)</f>
        <v>0</v>
      </c>
      <c r="N21" s="27">
        <f>IF(COUNTBLANK(N20)=1,0,IF(H20+J20+L20+N20&lt;=$E20,H20+J20+L20+N20,"予算超過"))</f>
        <v>0</v>
      </c>
    </row>
    <row r="22" spans="1:14" ht="17.100000000000001" customHeight="1" x14ac:dyDescent="0.2">
      <c r="A22" s="91"/>
      <c r="B22" s="102"/>
      <c r="C22" s="102"/>
      <c r="D22" s="102"/>
      <c r="E22" s="104"/>
      <c r="F22" s="40" t="s">
        <v>7</v>
      </c>
      <c r="G22" s="25" t="str">
        <f>IF($E22=0," ",H22/$E22)</f>
        <v xml:space="preserve"> </v>
      </c>
      <c r="H22" s="31"/>
      <c r="I22" s="25">
        <f>IF($E22=0,0,J22/$E22)</f>
        <v>0</v>
      </c>
      <c r="J22" s="31"/>
      <c r="K22" s="25">
        <f>IF($E22=0,0,L22/$E22)</f>
        <v>0</v>
      </c>
      <c r="L22" s="31"/>
      <c r="M22" s="25">
        <f>IF($E22=0,0,N22/$E22)</f>
        <v>0</v>
      </c>
      <c r="N22" s="44"/>
    </row>
    <row r="23" spans="1:14" ht="17.100000000000001" customHeight="1" x14ac:dyDescent="0.2">
      <c r="A23" s="92"/>
      <c r="B23" s="103"/>
      <c r="C23" s="103"/>
      <c r="D23" s="103"/>
      <c r="E23" s="105"/>
      <c r="F23" s="45" t="s">
        <v>8</v>
      </c>
      <c r="G23" s="26" t="str">
        <f>IF($E22=0," ",H23/$E22)</f>
        <v xml:space="preserve"> </v>
      </c>
      <c r="H23" s="30">
        <f>IF($E22=" ",0,IF(H22&lt;=$E22,H22,"予算超過"))</f>
        <v>0</v>
      </c>
      <c r="I23" s="26">
        <f>IF($E22=0,0,J23/$E22)</f>
        <v>0</v>
      </c>
      <c r="J23" s="30">
        <f>IF(COUNTBLANK(J22)=1,0,IF(H22+J22&lt;=$E22,H22+J22,"予算超過"))</f>
        <v>0</v>
      </c>
      <c r="K23" s="26">
        <f>IF($E22=0,0,L23/$E22)</f>
        <v>0</v>
      </c>
      <c r="L23" s="30">
        <f>IF(COUNTBLANK(L22)=1,0,IF(H22+J22+L22&lt;=$E22,H22+J22+L22,"予算超過"))</f>
        <v>0</v>
      </c>
      <c r="M23" s="26">
        <f>IF($E22=0,0,N23/$E22)</f>
        <v>0</v>
      </c>
      <c r="N23" s="27">
        <f>IF(COUNTBLANK(N22)=1,0,IF(H22+J22+L22+N22&lt;=$E22,H22+J22+L22+N22,"予算超過"))</f>
        <v>0</v>
      </c>
    </row>
    <row r="24" spans="1:14" ht="21" customHeight="1" x14ac:dyDescent="0.2">
      <c r="A24" s="116" t="s">
        <v>15</v>
      </c>
      <c r="B24" s="117"/>
      <c r="C24" s="117"/>
      <c r="D24" s="117"/>
      <c r="E24" s="58">
        <f>SUM(E8:E23)</f>
        <v>0</v>
      </c>
      <c r="F24" s="38"/>
      <c r="G24" s="38"/>
      <c r="H24" s="47"/>
      <c r="I24" s="38"/>
      <c r="J24" s="47"/>
      <c r="K24" s="38"/>
      <c r="L24" s="38"/>
      <c r="M24" s="48"/>
      <c r="N24" s="49"/>
    </row>
    <row r="25" spans="1:14" ht="17.100000000000001" customHeight="1" x14ac:dyDescent="0.2">
      <c r="A25" s="93" t="s">
        <v>37</v>
      </c>
      <c r="B25" s="94"/>
      <c r="C25" s="94"/>
      <c r="D25" s="94"/>
      <c r="E25" s="95"/>
      <c r="F25" s="40" t="s">
        <v>7</v>
      </c>
      <c r="G25" s="25">
        <f>IF($E24=0,0,H25/$E24)</f>
        <v>0</v>
      </c>
      <c r="H25" s="29">
        <f>H8+H10+H12+H14+H16+H18+H20+H22</f>
        <v>0</v>
      </c>
      <c r="I25" s="25">
        <f>IF($E24=0,0,J25/$E24)</f>
        <v>0</v>
      </c>
      <c r="J25" s="29">
        <f>J8+J10+J12+J14+J16+J18+J20+J22</f>
        <v>0</v>
      </c>
      <c r="K25" s="25">
        <f>IF($E24=0,0,L25/$E24)</f>
        <v>0</v>
      </c>
      <c r="L25" s="29">
        <f>L8+L10+L12+L14+L16+L18+L20+L22</f>
        <v>0</v>
      </c>
      <c r="M25" s="25">
        <f>IF($E24=0,0,N25/$E24)</f>
        <v>0</v>
      </c>
      <c r="N25" s="28">
        <f>N8+N10+N12+N14+N16+N18+N20+N22</f>
        <v>0</v>
      </c>
    </row>
    <row r="26" spans="1:14" ht="17.100000000000001" customHeight="1" x14ac:dyDescent="0.2">
      <c r="A26" s="96" t="s">
        <v>40</v>
      </c>
      <c r="B26" s="97"/>
      <c r="C26" s="97"/>
      <c r="D26" s="97"/>
      <c r="E26" s="98"/>
      <c r="F26" s="45" t="s">
        <v>8</v>
      </c>
      <c r="G26" s="26">
        <f>IF($E24=0,0,H26/$E24)</f>
        <v>0</v>
      </c>
      <c r="H26" s="30">
        <f>IF(H25=0,0,IF(H25&lt;=$E24,IF(H9+H11+H13+H15+H17+H19+H21+H23&gt;0,H25,"予算超過"),"予算超過"))</f>
        <v>0</v>
      </c>
      <c r="I26" s="26">
        <f>IF($E24=0,0,J26/$E24)</f>
        <v>0</v>
      </c>
      <c r="J26" s="30">
        <f>IF(J25=0,0,IF(H25+J25&lt;=$E24,IF(J9+J11+J13+J15+J17+J19+J21+J23&gt;0,H25+J25,"予算超過"),"予算超過"))</f>
        <v>0</v>
      </c>
      <c r="K26" s="26">
        <f>IF($E24=0,0,L26/$E24)</f>
        <v>0</v>
      </c>
      <c r="L26" s="30">
        <f>IF(L25=0,0,IF(H25+J25+L25&lt;=$E24,IF(L9+L11+L13+L15+L17+L19+L21+L23&gt;0,H25+J25+L25,"予算超過"),"予算超過"))</f>
        <v>0</v>
      </c>
      <c r="M26" s="26">
        <f>IF($E24=0,0,N26/$E24)</f>
        <v>0</v>
      </c>
      <c r="N26" s="27">
        <f>IF(N25=0,0,IF(H25+J25+L25+N25&lt;=$E24,IF(N9+N11+N13+N15+N17+N19+N21+N23&gt;0,H25+J25+L25+N25,"予算超過"),"予算超過"))</f>
        <v>0</v>
      </c>
    </row>
    <row r="27" spans="1:14" ht="16.5" customHeight="1" x14ac:dyDescent="0.2">
      <c r="A27" s="38"/>
      <c r="B27" s="38"/>
      <c r="C27" s="38"/>
      <c r="D27" s="38"/>
      <c r="E27" s="38"/>
      <c r="F27" s="50"/>
      <c r="G27" s="99" t="s">
        <v>38</v>
      </c>
      <c r="H27" s="83"/>
      <c r="I27" s="83" t="s">
        <v>39</v>
      </c>
      <c r="J27" s="83"/>
      <c r="K27" s="83" t="s">
        <v>39</v>
      </c>
      <c r="L27" s="83"/>
      <c r="M27" s="83" t="s">
        <v>39</v>
      </c>
      <c r="N27" s="84"/>
    </row>
    <row r="28" spans="1:14" ht="19.5" customHeight="1" x14ac:dyDescent="0.2">
      <c r="A28" s="50"/>
      <c r="B28" s="50"/>
      <c r="C28" s="50"/>
      <c r="D28" s="50"/>
      <c r="E28" s="50"/>
      <c r="F28" s="50"/>
      <c r="G28" s="85"/>
      <c r="H28" s="86"/>
      <c r="I28" s="86"/>
      <c r="J28" s="86"/>
      <c r="K28" s="86"/>
      <c r="L28" s="86"/>
      <c r="M28" s="86"/>
      <c r="N28" s="89"/>
    </row>
    <row r="29" spans="1:14" ht="19.5" customHeight="1" x14ac:dyDescent="0.2">
      <c r="A29" s="50"/>
      <c r="B29" s="50"/>
      <c r="C29" s="50"/>
      <c r="D29" s="50"/>
      <c r="E29" s="50"/>
      <c r="F29" s="50"/>
      <c r="G29" s="87"/>
      <c r="H29" s="88"/>
      <c r="I29" s="88"/>
      <c r="J29" s="88"/>
      <c r="K29" s="88"/>
      <c r="L29" s="88"/>
      <c r="M29" s="88"/>
      <c r="N29" s="90"/>
    </row>
    <row r="30" spans="1:14" ht="12.75" customHeight="1" x14ac:dyDescent="0.2">
      <c r="A30" s="50"/>
      <c r="B30" s="50"/>
      <c r="C30" s="50"/>
      <c r="D30" s="50"/>
      <c r="E30" s="50"/>
      <c r="F30" s="50"/>
      <c r="G30" s="51"/>
      <c r="H30" s="51"/>
      <c r="I30" s="51"/>
      <c r="J30" s="51"/>
      <c r="K30" s="51"/>
      <c r="L30" s="51"/>
      <c r="M30" s="51"/>
      <c r="N30" s="51"/>
    </row>
    <row r="31" spans="1:14" ht="17.100000000000001" customHeight="1" x14ac:dyDescent="0.2">
      <c r="A31" s="93" t="s">
        <v>11</v>
      </c>
      <c r="B31" s="94"/>
      <c r="C31" s="94"/>
      <c r="D31" s="94"/>
      <c r="E31" s="95"/>
      <c r="F31" s="40" t="s">
        <v>7</v>
      </c>
      <c r="G31" s="52"/>
      <c r="H31" s="53"/>
      <c r="I31" s="52"/>
      <c r="J31" s="53"/>
      <c r="K31" s="52"/>
      <c r="L31" s="52"/>
      <c r="M31" s="52"/>
      <c r="N31" s="54"/>
    </row>
    <row r="32" spans="1:14" ht="17.100000000000001" customHeight="1" x14ac:dyDescent="0.2">
      <c r="A32" s="96" t="s">
        <v>12</v>
      </c>
      <c r="B32" s="97"/>
      <c r="C32" s="97"/>
      <c r="D32" s="97"/>
      <c r="E32" s="98"/>
      <c r="F32" s="45" t="s">
        <v>8</v>
      </c>
      <c r="G32" s="55"/>
      <c r="H32" s="56"/>
      <c r="I32" s="55"/>
      <c r="J32" s="56"/>
      <c r="K32" s="55"/>
      <c r="L32" s="55"/>
      <c r="M32" s="55"/>
      <c r="N32" s="57"/>
    </row>
    <row r="33" spans="1:14" ht="16.5" customHeight="1" x14ac:dyDescent="0.2">
      <c r="A33" s="38"/>
      <c r="B33" s="38"/>
      <c r="C33" s="38"/>
      <c r="D33" s="38"/>
      <c r="E33" s="38"/>
      <c r="F33" s="50"/>
      <c r="G33" s="99" t="s">
        <v>16</v>
      </c>
      <c r="H33" s="83"/>
      <c r="I33" s="83" t="s">
        <v>16</v>
      </c>
      <c r="J33" s="83"/>
      <c r="K33" s="83" t="s">
        <v>16</v>
      </c>
      <c r="L33" s="83"/>
      <c r="M33" s="83" t="s">
        <v>16</v>
      </c>
      <c r="N33" s="84"/>
    </row>
    <row r="34" spans="1:14" ht="19.5" customHeight="1" x14ac:dyDescent="0.2">
      <c r="A34" s="50"/>
      <c r="B34" s="50"/>
      <c r="C34" s="50"/>
      <c r="D34" s="50"/>
      <c r="E34" s="50"/>
      <c r="F34" s="50"/>
      <c r="G34" s="85"/>
      <c r="H34" s="86"/>
      <c r="I34" s="86"/>
      <c r="J34" s="86"/>
      <c r="K34" s="86"/>
      <c r="L34" s="86"/>
      <c r="M34" s="86"/>
      <c r="N34" s="89"/>
    </row>
    <row r="35" spans="1:14" ht="19.5" customHeight="1" x14ac:dyDescent="0.2">
      <c r="A35" s="50"/>
      <c r="B35" s="50"/>
      <c r="C35" s="50"/>
      <c r="D35" s="50"/>
      <c r="E35" s="50"/>
      <c r="F35" s="50"/>
      <c r="G35" s="87"/>
      <c r="H35" s="88"/>
      <c r="I35" s="88"/>
      <c r="J35" s="88"/>
      <c r="K35" s="88"/>
      <c r="L35" s="88"/>
      <c r="M35" s="88"/>
      <c r="N35" s="90"/>
    </row>
    <row r="36" spans="1:14" ht="20.100000000000001" customHeight="1" x14ac:dyDescent="0.2"/>
    <row r="37" spans="1:14" ht="20.100000000000001" customHeight="1" x14ac:dyDescent="0.2"/>
    <row r="38" spans="1:14" ht="17.100000000000001" customHeight="1" x14ac:dyDescent="0.2"/>
    <row r="39" spans="1:14" ht="17.100000000000001" customHeight="1" x14ac:dyDescent="0.2"/>
    <row r="40" spans="1:14" ht="17.100000000000001" customHeight="1" x14ac:dyDescent="0.2"/>
    <row r="41" spans="1:14" ht="17.100000000000001" customHeight="1" x14ac:dyDescent="0.2"/>
    <row r="42" spans="1:14" ht="17.100000000000001" customHeight="1" x14ac:dyDescent="0.2"/>
    <row r="43" spans="1:14" ht="17.100000000000001" customHeight="1" x14ac:dyDescent="0.2"/>
    <row r="44" spans="1:14" ht="17.100000000000001" customHeight="1" x14ac:dyDescent="0.2"/>
    <row r="45" spans="1:14" ht="17.100000000000001" customHeight="1" x14ac:dyDescent="0.2"/>
    <row r="46" spans="1:14" ht="17.100000000000001" customHeight="1" x14ac:dyDescent="0.2"/>
    <row r="47" spans="1:14" ht="17.100000000000001" customHeight="1" x14ac:dyDescent="0.2"/>
    <row r="48" spans="1:14" ht="17.100000000000001" customHeight="1" x14ac:dyDescent="0.2"/>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sheetData>
  <sheetProtection formatCells="0" selectLockedCells="1"/>
  <mergeCells count="75">
    <mergeCell ref="L2:N2"/>
    <mergeCell ref="L3:N3"/>
    <mergeCell ref="L4:N4"/>
    <mergeCell ref="B2:E2"/>
    <mergeCell ref="B3:E3"/>
    <mergeCell ref="B4:E4"/>
    <mergeCell ref="K33:L33"/>
    <mergeCell ref="M33:N33"/>
    <mergeCell ref="G34:H35"/>
    <mergeCell ref="I34:J35"/>
    <mergeCell ref="K34:L35"/>
    <mergeCell ref="M34:N35"/>
    <mergeCell ref="A24:D24"/>
    <mergeCell ref="G33:H33"/>
    <mergeCell ref="I33:J33"/>
    <mergeCell ref="A6:E6"/>
    <mergeCell ref="A10:A11"/>
    <mergeCell ref="B10:B11"/>
    <mergeCell ref="C10:C11"/>
    <mergeCell ref="E10:E11"/>
    <mergeCell ref="D10:D11"/>
    <mergeCell ref="B12:B13"/>
    <mergeCell ref="A1:N1"/>
    <mergeCell ref="E8:E9"/>
    <mergeCell ref="A8:A9"/>
    <mergeCell ref="B8:B9"/>
    <mergeCell ref="C8:C9"/>
    <mergeCell ref="D8:D9"/>
    <mergeCell ref="F6:F7"/>
    <mergeCell ref="J4:K4"/>
    <mergeCell ref="I6:J6"/>
    <mergeCell ref="K6:L6"/>
    <mergeCell ref="A12:A13"/>
    <mergeCell ref="C12:C13"/>
    <mergeCell ref="D12:D13"/>
    <mergeCell ref="E12:E13"/>
    <mergeCell ref="E14:E15"/>
    <mergeCell ref="D14:D15"/>
    <mergeCell ref="C14:C15"/>
    <mergeCell ref="B14:B15"/>
    <mergeCell ref="A14:A15"/>
    <mergeCell ref="A16:A17"/>
    <mergeCell ref="B16:B17"/>
    <mergeCell ref="C16:C17"/>
    <mergeCell ref="B18:B19"/>
    <mergeCell ref="C18:C19"/>
    <mergeCell ref="D18:D19"/>
    <mergeCell ref="A18:A19"/>
    <mergeCell ref="E18:E19"/>
    <mergeCell ref="A31:E31"/>
    <mergeCell ref="A32:E32"/>
    <mergeCell ref="G6:H6"/>
    <mergeCell ref="E22:E23"/>
    <mergeCell ref="E20:E21"/>
    <mergeCell ref="A22:A23"/>
    <mergeCell ref="B22:B23"/>
    <mergeCell ref="C22:C23"/>
    <mergeCell ref="D22:D23"/>
    <mergeCell ref="A20:A21"/>
    <mergeCell ref="A25:E25"/>
    <mergeCell ref="A26:E26"/>
    <mergeCell ref="G27:H27"/>
    <mergeCell ref="M6:N6"/>
    <mergeCell ref="B20:B21"/>
    <mergeCell ref="C20:C21"/>
    <mergeCell ref="D20:D21"/>
    <mergeCell ref="D16:D17"/>
    <mergeCell ref="E16:E17"/>
    <mergeCell ref="I27:J27"/>
    <mergeCell ref="K27:L27"/>
    <mergeCell ref="M27:N27"/>
    <mergeCell ref="G28:H29"/>
    <mergeCell ref="I28:J29"/>
    <mergeCell ref="K28:L29"/>
    <mergeCell ref="M28:N29"/>
  </mergeCells>
  <phoneticPr fontId="2"/>
  <conditionalFormatting sqref="E8:E23 H12 J25 H25 N25 L25 H10 H14 H16 H18 H20 H22 H8">
    <cfRule type="cellIs" dxfId="27" priority="1" stopIfTrue="1" operator="equal">
      <formula>0</formula>
    </cfRule>
  </conditionalFormatting>
  <conditionalFormatting sqref="K25:K26 M25:M26 I25:I26 I8:I23 G25:G26 M8:M23 K8:K23 G8:G23">
    <cfRule type="cellIs" dxfId="26" priority="2" stopIfTrue="1" operator="equal">
      <formula>0</formula>
    </cfRule>
    <cfRule type="cellIs" dxfId="25" priority="3" stopIfTrue="1" operator="greaterThan">
      <formula>1</formula>
    </cfRule>
  </conditionalFormatting>
  <conditionalFormatting sqref="J11 H11 H13 J15 J17 J19 J21 J23 L11 N11 L13 N13 L15 N15 N17 J9 N19 L17 N21 L19 N23 L21 L9 N9 L23 H23 J13 H15 H17 H19 H21 H9">
    <cfRule type="cellIs" dxfId="24" priority="4" stopIfTrue="1" operator="equal">
      <formula>0</formula>
    </cfRule>
    <cfRule type="cellIs" dxfId="23" priority="5" stopIfTrue="1" operator="greaterThan">
      <formula>$E8</formula>
    </cfRule>
  </conditionalFormatting>
  <conditionalFormatting sqref="N26 J26 L26 H26">
    <cfRule type="cellIs" dxfId="22" priority="6" stopIfTrue="1" operator="equal">
      <formula>0</formula>
    </cfRule>
    <cfRule type="cellIs" dxfId="21" priority="7" stopIfTrue="1" operator="greaterThan">
      <formula>$E24</formula>
    </cfRule>
  </conditionalFormatting>
  <pageMargins left="0.59055118110236227" right="0.59055118110236227" top="0.39370078740157483" bottom="0"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workbookViewId="0">
      <selection sqref="A1:L1"/>
    </sheetView>
  </sheetViews>
  <sheetFormatPr defaultRowHeight="13.2" x14ac:dyDescent="0.2"/>
  <cols>
    <col min="1" max="1" width="15.88671875" customWidth="1"/>
    <col min="2" max="3" width="5.77734375" customWidth="1"/>
    <col min="4" max="4" width="14.6640625" customWidth="1"/>
    <col min="5" max="5" width="5.77734375" customWidth="1"/>
    <col min="6" max="6" width="14.6640625" customWidth="1"/>
    <col min="7" max="7" width="5.88671875" customWidth="1"/>
    <col min="8" max="8" width="14.6640625" customWidth="1"/>
    <col min="9" max="9" width="5.88671875" customWidth="1"/>
    <col min="10" max="10" width="14.6640625" customWidth="1"/>
    <col min="11" max="11" width="5.88671875" customWidth="1"/>
    <col min="12" max="12" width="14.6640625" customWidth="1"/>
    <col min="13" max="13" width="5.88671875" customWidth="1"/>
    <col min="14" max="14" width="14.6640625" customWidth="1"/>
    <col min="15" max="15" width="15.88671875" customWidth="1"/>
  </cols>
  <sheetData>
    <row r="1" spans="1:15" ht="20.100000000000001" customHeight="1" x14ac:dyDescent="0.25">
      <c r="A1" s="127" t="s">
        <v>0</v>
      </c>
      <c r="B1" s="127"/>
      <c r="C1" s="127"/>
      <c r="D1" s="127"/>
      <c r="E1" s="127"/>
      <c r="F1" s="127"/>
      <c r="G1" s="127"/>
      <c r="H1" s="127"/>
      <c r="I1" s="127"/>
      <c r="J1" s="127"/>
      <c r="K1" s="127"/>
      <c r="L1" s="127"/>
      <c r="O1" s="70"/>
    </row>
    <row r="2" spans="1:15" ht="20.100000000000001" customHeight="1" x14ac:dyDescent="0.25">
      <c r="A2" s="21" t="s">
        <v>9</v>
      </c>
      <c r="B2" s="122">
        <f>出来高調書!B2</f>
        <v>0</v>
      </c>
      <c r="C2" s="122"/>
      <c r="D2" s="122"/>
      <c r="E2" s="122"/>
      <c r="F2" s="1"/>
      <c r="G2" s="1"/>
      <c r="H2" s="1"/>
      <c r="I2" s="1"/>
      <c r="J2" s="23" t="s">
        <v>17</v>
      </c>
      <c r="K2" s="21"/>
      <c r="L2" s="122">
        <f>出来高調書!L2</f>
        <v>0</v>
      </c>
      <c r="M2" s="122"/>
      <c r="N2" s="122"/>
      <c r="O2" s="70"/>
    </row>
    <row r="3" spans="1:15" ht="20.100000000000001" customHeight="1" x14ac:dyDescent="0.25">
      <c r="A3" s="20" t="s">
        <v>14</v>
      </c>
      <c r="B3" s="122">
        <f>出来高調書!B3</f>
        <v>0</v>
      </c>
      <c r="C3" s="122"/>
      <c r="D3" s="122"/>
      <c r="E3" s="122"/>
      <c r="F3" s="1"/>
      <c r="G3" s="1"/>
      <c r="H3" s="1"/>
      <c r="I3" s="1"/>
      <c r="J3" s="24" t="s">
        <v>10</v>
      </c>
      <c r="K3" s="22"/>
      <c r="L3" s="128">
        <f>出来高調書!L3</f>
        <v>0</v>
      </c>
      <c r="M3" s="129"/>
      <c r="N3" s="129"/>
      <c r="O3" s="70"/>
    </row>
    <row r="4" spans="1:15" ht="20.100000000000001" customHeight="1" x14ac:dyDescent="0.2">
      <c r="A4" s="22" t="s">
        <v>31</v>
      </c>
      <c r="B4" s="130" t="str">
        <f>出来高調書!B4</f>
        <v>令和    年    月 ～ 令和    年    月</v>
      </c>
      <c r="C4" s="130"/>
      <c r="D4" s="130"/>
      <c r="E4" s="130"/>
      <c r="F4" s="2"/>
      <c r="G4" s="2"/>
      <c r="H4" s="2"/>
      <c r="I4" s="2"/>
      <c r="J4" s="121" t="s">
        <v>1</v>
      </c>
      <c r="K4" s="121"/>
      <c r="L4" s="122">
        <f>出来高調書!L4</f>
        <v>0</v>
      </c>
      <c r="M4" s="122"/>
      <c r="N4" s="122"/>
      <c r="O4" s="70"/>
    </row>
    <row r="5" spans="1:15" ht="9.9" customHeight="1" x14ac:dyDescent="0.2">
      <c r="A5" s="9"/>
      <c r="B5" s="9"/>
      <c r="C5" s="9"/>
      <c r="D5" s="9"/>
      <c r="E5" s="2"/>
      <c r="F5" s="2"/>
      <c r="G5" s="2"/>
      <c r="J5" s="9"/>
      <c r="K5" s="9"/>
      <c r="L5" s="9"/>
      <c r="M5" s="9"/>
      <c r="N5" s="9"/>
      <c r="O5" s="70"/>
    </row>
    <row r="6" spans="1:15" ht="17.100000000000001" customHeight="1" x14ac:dyDescent="0.2">
      <c r="A6" s="125" t="s">
        <v>13</v>
      </c>
      <c r="B6" s="7"/>
      <c r="C6" s="106" t="s">
        <v>32</v>
      </c>
      <c r="D6" s="107"/>
      <c r="E6" s="106" t="s">
        <v>32</v>
      </c>
      <c r="F6" s="107"/>
      <c r="G6" s="106" t="s">
        <v>32</v>
      </c>
      <c r="H6" s="107"/>
      <c r="I6" s="106" t="s">
        <v>32</v>
      </c>
      <c r="J6" s="107"/>
      <c r="K6" s="106" t="s">
        <v>32</v>
      </c>
      <c r="L6" s="107"/>
      <c r="M6" s="106" t="s">
        <v>32</v>
      </c>
      <c r="N6" s="101"/>
      <c r="O6" s="70"/>
    </row>
    <row r="7" spans="1:15" ht="17.100000000000001" customHeight="1" x14ac:dyDescent="0.2">
      <c r="A7" s="126"/>
      <c r="B7" s="8"/>
      <c r="C7" s="8" t="s">
        <v>3</v>
      </c>
      <c r="D7" s="3" t="s">
        <v>6</v>
      </c>
      <c r="E7" s="8" t="s">
        <v>3</v>
      </c>
      <c r="F7" s="3" t="s">
        <v>6</v>
      </c>
      <c r="G7" s="8" t="s">
        <v>3</v>
      </c>
      <c r="H7" s="3" t="s">
        <v>6</v>
      </c>
      <c r="I7" s="8" t="s">
        <v>3</v>
      </c>
      <c r="J7" s="3" t="s">
        <v>6</v>
      </c>
      <c r="K7" s="8" t="s">
        <v>3</v>
      </c>
      <c r="L7" s="3" t="s">
        <v>6</v>
      </c>
      <c r="M7" s="78" t="s">
        <v>3</v>
      </c>
      <c r="N7" s="6" t="s">
        <v>6</v>
      </c>
      <c r="O7" s="77" t="s">
        <v>6</v>
      </c>
    </row>
    <row r="8" spans="1:15" ht="17.100000000000001" customHeight="1" x14ac:dyDescent="0.2">
      <c r="A8" s="123">
        <f>出来高調書!A8</f>
        <v>0</v>
      </c>
      <c r="B8" s="4" t="s">
        <v>7</v>
      </c>
      <c r="C8" s="25">
        <f>IF(出来高調書!$E8=0,0,D8/出来高調書!$E8)</f>
        <v>0</v>
      </c>
      <c r="D8" s="31"/>
      <c r="E8" s="64">
        <f>IF(出来高調書!$E8=0,0,F8/出来高調書!$E8)</f>
        <v>0</v>
      </c>
      <c r="F8" s="31"/>
      <c r="G8" s="64">
        <f>IF(出来高調書!$E8=0,0,H8/出来高調書!$E8)</f>
        <v>0</v>
      </c>
      <c r="H8" s="31">
        <v>0</v>
      </c>
      <c r="I8" s="64">
        <f>IF(出来高調書!$E8=0,0,J8/出来高調書!$E8)</f>
        <v>0</v>
      </c>
      <c r="J8" s="31">
        <v>0</v>
      </c>
      <c r="K8" s="64">
        <f>IF(出来高調書!$E8=0,0,L8/出来高調書!$E8)</f>
        <v>0</v>
      </c>
      <c r="L8" s="31">
        <v>0</v>
      </c>
      <c r="M8" s="25">
        <f>IF(出来高調書!$E8=0,0,N8/出来高調書!$E8)</f>
        <v>0</v>
      </c>
      <c r="N8" s="44">
        <v>0</v>
      </c>
      <c r="O8" s="133">
        <f>出来高調書!E8</f>
        <v>0</v>
      </c>
    </row>
    <row r="9" spans="1:15" ht="17.100000000000001" customHeight="1" x14ac:dyDescent="0.2">
      <c r="A9" s="124"/>
      <c r="B9" s="5" t="s">
        <v>8</v>
      </c>
      <c r="C9" s="26">
        <f>IF(出来高調書!$E8=0,0,D9/出来高調書!$E8)</f>
        <v>0</v>
      </c>
      <c r="D9" s="30">
        <f>IF(COUNTBLANK(D8)=1,0,IF(出来高調書!$H8+出来高調書!$J8+出来高調書!$L8+出来高調書!$N8+D8&lt;=出来高調書!$E8,出来高調書!$H8+出来高調書!$J8+出来高調書!$L8+出来高調書!$N8+D8,"予算超過"))</f>
        <v>0</v>
      </c>
      <c r="E9" s="65">
        <f>IF(出来高調書!$E8=0,0,F9/出来高調書!$E8)</f>
        <v>0</v>
      </c>
      <c r="F9" s="30">
        <f>IF(COUNTBLANK(F8)=1,0,IF(出来高調書!$H8+出来高調書!$J8+出来高調書!$L8+出来高調書!$N8+D8+F8&lt;=出来高調書!$E8,出来高調書!$H8+出来高調書!$J8+出来高調書!$L8+出来高調書!$N8+D8+F8,"予算超過"))</f>
        <v>0</v>
      </c>
      <c r="G9" s="65">
        <f>IF(出来高調書!$E8=0,0,H9/出来高調書!$E8)</f>
        <v>0</v>
      </c>
      <c r="H9" s="30">
        <f>IF(COUNTBLANK(H8)=1,0,IF(出来高調書!$H8+出来高調書!$J8+出来高調書!$L8+出来高調書!$N8+D8+F8+H8&lt;=出来高調書!$E8,出来高調書!$H8+出来高調書!$J8+出来高調書!$L8+出来高調書!$N8+D8+F8+H8,"予算超過"))</f>
        <v>0</v>
      </c>
      <c r="I9" s="65">
        <f>IF(出来高調書!$E8=0,0,J9/出来高調書!$E8)</f>
        <v>0</v>
      </c>
      <c r="J9" s="30">
        <f>IF(COUNTBLANK(J8)=1,0,IF(出来高調書!$H8+出来高調書!$J8+出来高調書!$L8+出来高調書!$N8+D8+F8+H8+J8&lt;=出来高調書!$E8,出来高調書!$H8+出来高調書!$J8+出来高調書!$L8+出来高調書!$N8+D8+F8+H8+J8,"予算超過"))</f>
        <v>0</v>
      </c>
      <c r="K9" s="65">
        <f>IF(出来高調書!$E8=0,0,L9/出来高調書!$E8)</f>
        <v>0</v>
      </c>
      <c r="L9" s="30">
        <f>IF(COUNTBLANK(L8)=1,0,IF(出来高調書!$H8+出来高調書!$J8+出来高調書!$L8+出来高調書!$N8+D8+F8+H8+J8+L8&lt;=出来高調書!$E8,出来高調書!$H8+出来高調書!$J8+出来高調書!$L8+出来高調書!$N8+D8+F8+H8+J8+L8,"予算超過"))</f>
        <v>0</v>
      </c>
      <c r="M9" s="26">
        <f>IF(出来高調書!$E8=0,0,N9/出来高調書!$E8)</f>
        <v>0</v>
      </c>
      <c r="N9" s="27">
        <f>IF(COUNTBLANK(N8)=1,0,IF(出来高調書!$H8+出来高調書!$J8+出来高調書!$L8+出来高調書!$N8+D8+F8+H8+J8+L8+N8&lt;=出来高調書!$E8,出来高調書!$H8+出来高調書!$J8+出来高調書!$L8+出来高調書!$N8+D8+F8+H8+J8+L8+N8,"予算超過"))</f>
        <v>0</v>
      </c>
      <c r="O9" s="134"/>
    </row>
    <row r="10" spans="1:15" ht="17.100000000000001" customHeight="1" x14ac:dyDescent="0.2">
      <c r="A10" s="123">
        <f>出来高調書!A10</f>
        <v>0</v>
      </c>
      <c r="B10" s="4" t="s">
        <v>7</v>
      </c>
      <c r="C10" s="25">
        <f>IF(出来高調書!$E10=0,0,D10/出来高調書!$E10)</f>
        <v>0</v>
      </c>
      <c r="D10" s="31"/>
      <c r="E10" s="64">
        <f>IF(出来高調書!$E10=0,0,F10/出来高調書!$E10)</f>
        <v>0</v>
      </c>
      <c r="F10" s="31"/>
      <c r="G10" s="64">
        <f>IF(出来高調書!$E10=0,0,H10/出来高調書!$E10)</f>
        <v>0</v>
      </c>
      <c r="H10" s="31"/>
      <c r="I10" s="64">
        <f>IF(出来高調書!$E10=0,0,J10/出来高調書!$E10)</f>
        <v>0</v>
      </c>
      <c r="J10" s="31"/>
      <c r="K10" s="64">
        <f>IF(出来高調書!$E10=0,0,L10/出来高調書!$E10)</f>
        <v>0</v>
      </c>
      <c r="L10" s="31"/>
      <c r="M10" s="25">
        <f>IF(出来高調書!$E10=0,0,N10/出来高調書!$E10)</f>
        <v>0</v>
      </c>
      <c r="N10" s="44"/>
      <c r="O10" s="133">
        <f>出来高調書!E10</f>
        <v>0</v>
      </c>
    </row>
    <row r="11" spans="1:15" ht="17.100000000000001" customHeight="1" x14ac:dyDescent="0.2">
      <c r="A11" s="124"/>
      <c r="B11" s="5" t="s">
        <v>8</v>
      </c>
      <c r="C11" s="26">
        <f>IF(出来高調書!$E10=0,0,D11/出来高調書!$E10)</f>
        <v>0</v>
      </c>
      <c r="D11" s="30">
        <f>IF(COUNTBLANK(D10)=1,0,IF(出来高調書!$H10+出来高調書!$J10+出来高調書!$L10+出来高調書!$N10+D10&lt;=出来高調書!$E10,出来高調書!$H10+出来高調書!$J10+出来高調書!$L10+出来高調書!$N10+D10,"予算超過"))</f>
        <v>0</v>
      </c>
      <c r="E11" s="65">
        <f>IF(出来高調書!$E10=0,0,F11/出来高調書!$E10)</f>
        <v>0</v>
      </c>
      <c r="F11" s="30">
        <f>IF(COUNTBLANK(F10)=1,0,IF(出来高調書!$H10+出来高調書!$J10+出来高調書!$L10+出来高調書!$N10+D10+F10&lt;=出来高調書!$E10,出来高調書!$H10+出来高調書!$J10+出来高調書!$L10+出来高調書!$N10+D10+F10,"予算超過"))</f>
        <v>0</v>
      </c>
      <c r="G11" s="65">
        <f>IF(出来高調書!$E10=0,0,H11/出来高調書!$E10)</f>
        <v>0</v>
      </c>
      <c r="H11" s="30">
        <f>IF(COUNTBLANK(H10)=1,0,IF(出来高調書!$H10+出来高調書!$J10+出来高調書!$L10+出来高調書!$N10+D10+F10+H10&lt;=出来高調書!$E10,出来高調書!$H10+出来高調書!$J10+出来高調書!$L10+出来高調書!$N10+D10+F10+H10,"予算超過"))</f>
        <v>0</v>
      </c>
      <c r="I11" s="65">
        <f>IF(出来高調書!$E10=0,0,J11/出来高調書!$E10)</f>
        <v>0</v>
      </c>
      <c r="J11" s="30">
        <f>IF(COUNTBLANK(J10)=1,0,IF(出来高調書!$H10+出来高調書!$J10+出来高調書!$L10+出来高調書!$N10+D10+F10+H10+J10&lt;=出来高調書!$E10,出来高調書!$H10+出来高調書!$J10+出来高調書!$L10+出来高調書!$N10+D10+F10+H10+J10,"予算超過"))</f>
        <v>0</v>
      </c>
      <c r="K11" s="65">
        <f>IF(出来高調書!$E10=0,0,L11/出来高調書!$E10)</f>
        <v>0</v>
      </c>
      <c r="L11" s="30">
        <f>IF(COUNTBLANK(L10)=1,0,IF(出来高調書!$H10+出来高調書!$J10+出来高調書!$L10+出来高調書!$N10+D10+F10+H10+J10+L10&lt;=出来高調書!$E10,出来高調書!$H10+出来高調書!$J10+出来高調書!$L10+出来高調書!$N10+D10+F10+H10+J10+L10,"予算超過"))</f>
        <v>0</v>
      </c>
      <c r="M11" s="26">
        <f>IF(出来高調書!$E10=0,0,N11/出来高調書!$E10)</f>
        <v>0</v>
      </c>
      <c r="N11" s="27">
        <f>IF(COUNTBLANK(N10)=1,0,IF(出来高調書!$H10+出来高調書!$J10+出来高調書!$L10+出来高調書!$N10+D10+F10+H10+J10+L10+N10&lt;=出来高調書!$E10,出来高調書!$H10+出来高調書!$J10+出来高調書!$L10+出来高調書!$N10+D10+F10+H10+J10+L10+N10,"予算超過"))</f>
        <v>0</v>
      </c>
      <c r="O11" s="134"/>
    </row>
    <row r="12" spans="1:15" ht="17.100000000000001" customHeight="1" x14ac:dyDescent="0.2">
      <c r="A12" s="123">
        <f>出来高調書!A12</f>
        <v>0</v>
      </c>
      <c r="B12" s="4" t="s">
        <v>7</v>
      </c>
      <c r="C12" s="25">
        <f>IF(出来高調書!$E12=0,0,D12/出来高調書!$E12)</f>
        <v>0</v>
      </c>
      <c r="D12" s="31"/>
      <c r="E12" s="64">
        <f>IF(出来高調書!$E12=0,0,F12/出来高調書!$E12)</f>
        <v>0</v>
      </c>
      <c r="F12" s="31"/>
      <c r="G12" s="64">
        <f>IF(出来高調書!$E12=0,0,H12/出来高調書!$E12)</f>
        <v>0</v>
      </c>
      <c r="H12" s="31"/>
      <c r="I12" s="64">
        <f>IF(出来高調書!$E12=0,0,J12/出来高調書!$E12)</f>
        <v>0</v>
      </c>
      <c r="J12" s="31"/>
      <c r="K12" s="64">
        <f>IF(出来高調書!$E12=0,0,L12/出来高調書!$E12)</f>
        <v>0</v>
      </c>
      <c r="L12" s="31"/>
      <c r="M12" s="63">
        <f>IF(出来高調書!$E12=0,0,N12/出来高調書!$E12)</f>
        <v>0</v>
      </c>
      <c r="N12" s="76"/>
      <c r="O12" s="133">
        <f>出来高調書!E12</f>
        <v>0</v>
      </c>
    </row>
    <row r="13" spans="1:15" ht="17.100000000000001" customHeight="1" x14ac:dyDescent="0.2">
      <c r="A13" s="124"/>
      <c r="B13" s="5" t="s">
        <v>8</v>
      </c>
      <c r="C13" s="26">
        <f>IF(出来高調書!$E12=0,0,D13/出来高調書!$E12)</f>
        <v>0</v>
      </c>
      <c r="D13" s="30">
        <f>IF(COUNTBLANK(D12)=1,0,IF(出来高調書!$H12+出来高調書!$J12+出来高調書!$L12+出来高調書!$N12+D12&lt;=出来高調書!$E12,出来高調書!$H12+出来高調書!$J12+出来高調書!$L12+出来高調書!$N12+D12,"予算超過"))</f>
        <v>0</v>
      </c>
      <c r="E13" s="65">
        <f>IF(出来高調書!$E12=0,0,F13/出来高調書!$E12)</f>
        <v>0</v>
      </c>
      <c r="F13" s="30">
        <f>IF(COUNTBLANK(F12)=1,0,IF(出来高調書!$H12+出来高調書!$J12+出来高調書!$L12+出来高調書!$N12+D12+F12&lt;=出来高調書!$E12,出来高調書!$H12+出来高調書!$J12+出来高調書!$L12+出来高調書!$N12+D12+F12,"予算超過"))</f>
        <v>0</v>
      </c>
      <c r="G13" s="65">
        <f>IF(出来高調書!$E12=0,0,H13/出来高調書!$E12)</f>
        <v>0</v>
      </c>
      <c r="H13" s="30">
        <f>IF(COUNTBLANK(H12)=1,0,IF(出来高調書!$H12+出来高調書!$J12+出来高調書!$L12+出来高調書!$N12+D12+F12+H12&lt;=出来高調書!$E12,出来高調書!$H12+出来高調書!$J12+出来高調書!$L12+出来高調書!$N12+D12+F12+H12,"予算超過"))</f>
        <v>0</v>
      </c>
      <c r="I13" s="65">
        <f>IF(出来高調書!$E12=0,0,J13/出来高調書!$E12)</f>
        <v>0</v>
      </c>
      <c r="J13" s="30">
        <f>IF(COUNTBLANK(J12)=1,0,IF(出来高調書!$H12+出来高調書!$J12+出来高調書!$L12+出来高調書!$N12+D12+F12+H12+J12&lt;=出来高調書!$E12,出来高調書!$H12+出来高調書!$J12+出来高調書!$L12+出来高調書!$N12+D12+F12+H12+J12,"予算超過"))</f>
        <v>0</v>
      </c>
      <c r="K13" s="65">
        <f>IF(出来高調書!$E12=0,0,L13/出来高調書!$E12)</f>
        <v>0</v>
      </c>
      <c r="L13" s="30">
        <f>IF(COUNTBLANK(L12)=1,0,IF(出来高調書!$H12+出来高調書!$J12+出来高調書!$L12+出来高調書!$N12+D12+F12+H12+J12+L12&lt;=出来高調書!$E12,出来高調書!$H12+出来高調書!$J12+出来高調書!$L12+出来高調書!$N12+D12+F12+H12+J12+L12,"予算超過"))</f>
        <v>0</v>
      </c>
      <c r="M13" s="65">
        <f>IF(出来高調書!$E12=0,0,N13/出来高調書!$E12)</f>
        <v>0</v>
      </c>
      <c r="N13" s="27">
        <f>IF(COUNTBLANK(N12)=1,0,IF(出来高調書!$H12+出来高調書!$J12+出来高調書!$L12+出来高調書!$N12+D12+F12+H12+J12+L12+N12&lt;=出来高調書!$E12,出来高調書!$H12+出来高調書!$J12+出来高調書!$L12+出来高調書!$N12+D12+F12+H12+J12+L12+N12,"予算超過"))</f>
        <v>0</v>
      </c>
      <c r="O13" s="132"/>
    </row>
    <row r="14" spans="1:15" ht="17.100000000000001" customHeight="1" x14ac:dyDescent="0.2">
      <c r="A14" s="123">
        <f>出来高調書!A14</f>
        <v>0</v>
      </c>
      <c r="B14" s="4" t="s">
        <v>7</v>
      </c>
      <c r="C14" s="25">
        <f>IF(出来高調書!$E14=0,0,D14/出来高調書!$E14)</f>
        <v>0</v>
      </c>
      <c r="D14" s="31"/>
      <c r="E14" s="64">
        <f>IF(出来高調書!$E14=0,0,F14/出来高調書!$E14)</f>
        <v>0</v>
      </c>
      <c r="F14" s="31"/>
      <c r="G14" s="64">
        <f>IF(出来高調書!$E14=0,0,H14/出来高調書!$E14)</f>
        <v>0</v>
      </c>
      <c r="H14" s="31"/>
      <c r="I14" s="64">
        <f>IF(出来高調書!$E14=0,0,J14/出来高調書!$E14)</f>
        <v>0</v>
      </c>
      <c r="J14" s="31"/>
      <c r="K14" s="64">
        <f>IF(出来高調書!$E14=0,0,L14/出来高調書!$E14)</f>
        <v>0</v>
      </c>
      <c r="L14" s="31"/>
      <c r="M14" s="64">
        <f>IF(出来高調書!$E14=0,0,N14/出来高調書!$E14)</f>
        <v>0</v>
      </c>
      <c r="N14" s="44"/>
      <c r="O14" s="131">
        <f>出来高調書!E14</f>
        <v>0</v>
      </c>
    </row>
    <row r="15" spans="1:15" ht="17.100000000000001" customHeight="1" x14ac:dyDescent="0.2">
      <c r="A15" s="124"/>
      <c r="B15" s="5" t="s">
        <v>8</v>
      </c>
      <c r="C15" s="26">
        <f>IF(出来高調書!$E14=0,0,D15/出来高調書!$E14)</f>
        <v>0</v>
      </c>
      <c r="D15" s="30">
        <f>IF(COUNTBLANK(D14)=1,0,IF(出来高調書!$H14+出来高調書!$J14+出来高調書!$L14+出来高調書!$N14+D14&lt;=出来高調書!$E14,出来高調書!$H14+出来高調書!$J14+出来高調書!$L14+出来高調書!$N14+D14,"予算超過"))</f>
        <v>0</v>
      </c>
      <c r="E15" s="65">
        <f>IF(出来高調書!$E14=0,0,F15/出来高調書!$E14)</f>
        <v>0</v>
      </c>
      <c r="F15" s="30">
        <f>IF(COUNTBLANK(F14)=1,0,IF(出来高調書!$H14+出来高調書!$J14+出来高調書!$L14+出来高調書!$N14+D14+F14&lt;=出来高調書!$E14,出来高調書!$H14+出来高調書!$J14+出来高調書!$L14+出来高調書!$N14+D14+F14,"予算超過"))</f>
        <v>0</v>
      </c>
      <c r="G15" s="65">
        <f>IF(出来高調書!$E14=0,0,H15/出来高調書!$E14)</f>
        <v>0</v>
      </c>
      <c r="H15" s="30">
        <f>IF(COUNTBLANK(H14)=1,0,IF(出来高調書!$H14+出来高調書!$J14+出来高調書!$L14+出来高調書!$N14+D14+F14+H14&lt;=出来高調書!$E14,出来高調書!$H14+出来高調書!$J14+出来高調書!$L14+出来高調書!$N14+D14+F14+H14,"予算超過"))</f>
        <v>0</v>
      </c>
      <c r="I15" s="65">
        <f>IF(出来高調書!$E14=0,0,J15/出来高調書!$E14)</f>
        <v>0</v>
      </c>
      <c r="J15" s="30">
        <f>IF(COUNTBLANK(J14)=1,0,IF(出来高調書!$H14+出来高調書!$J14+出来高調書!$L14+出来高調書!$N14+D14+F14+H14+J14&lt;=出来高調書!$E14,出来高調書!$H14+出来高調書!$J14+出来高調書!$L14+出来高調書!$N14+D14+F14+H14+J14,"予算超過"))</f>
        <v>0</v>
      </c>
      <c r="K15" s="65">
        <f>IF(出来高調書!$E14=0,0,L15/出来高調書!$E14)</f>
        <v>0</v>
      </c>
      <c r="L15" s="30">
        <f>IF(COUNTBLANK(L14)=1,0,IF(出来高調書!$H14+出来高調書!$J14+出来高調書!$L14+出来高調書!$N14+D14+F14+H14+J14+L14&lt;=出来高調書!$E14,出来高調書!$H14+出来高調書!$J14+出来高調書!$L14+出来高調書!$N14+D14+F14+H14+J14+L14,"予算超過"))</f>
        <v>0</v>
      </c>
      <c r="M15" s="65">
        <f>IF(出来高調書!$E14=0,0,N15/出来高調書!$E14)</f>
        <v>0</v>
      </c>
      <c r="N15" s="27">
        <f>IF(COUNTBLANK(N14)=1,0,IF(出来高調書!$H14+出来高調書!$J14+出来高調書!$L14+出来高調書!$N14+D14+F14+H14+J14+L14+N14&lt;=出来高調書!$E14,出来高調書!$H14+出来高調書!$J14+出来高調書!$L14+出来高調書!$N14+D14+F14+H14+J14+L14+N14,"予算超過"))</f>
        <v>0</v>
      </c>
      <c r="O15" s="132"/>
    </row>
    <row r="16" spans="1:15" ht="17.100000000000001" customHeight="1" x14ac:dyDescent="0.2">
      <c r="A16" s="123">
        <f>出来高調書!A16</f>
        <v>0</v>
      </c>
      <c r="B16" s="4" t="s">
        <v>7</v>
      </c>
      <c r="C16" s="25">
        <f>IF(出来高調書!$E16=0,0,D16/出来高調書!$E16)</f>
        <v>0</v>
      </c>
      <c r="D16" s="31"/>
      <c r="E16" s="64">
        <f>IF(出来高調書!$E16=0,0,F16/出来高調書!$E16)</f>
        <v>0</v>
      </c>
      <c r="F16" s="31"/>
      <c r="G16" s="64">
        <f>IF(出来高調書!$E16=0,0,H16/出来高調書!$E16)</f>
        <v>0</v>
      </c>
      <c r="H16" s="31"/>
      <c r="I16" s="64">
        <f>IF(出来高調書!$E16=0,0,J16/出来高調書!$E16)</f>
        <v>0</v>
      </c>
      <c r="J16" s="31"/>
      <c r="K16" s="64">
        <f>IF(出来高調書!$E16=0,0,L16/出来高調書!$E16)</f>
        <v>0</v>
      </c>
      <c r="L16" s="31"/>
      <c r="M16" s="64">
        <f>IF(出来高調書!$E16=0,0,N16/出来高調書!$E16)</f>
        <v>0</v>
      </c>
      <c r="N16" s="44"/>
      <c r="O16" s="131">
        <f>出来高調書!E16</f>
        <v>0</v>
      </c>
    </row>
    <row r="17" spans="1:15" ht="17.100000000000001" customHeight="1" x14ac:dyDescent="0.2">
      <c r="A17" s="124"/>
      <c r="B17" s="5" t="s">
        <v>8</v>
      </c>
      <c r="C17" s="26">
        <f>IF(出来高調書!$E16=0,0,D17/出来高調書!$E16)</f>
        <v>0</v>
      </c>
      <c r="D17" s="30">
        <f>IF(COUNTBLANK(D16)=1,0,IF(出来高調書!$H16+出来高調書!$J16+出来高調書!$L16+出来高調書!$N16+D16&lt;=出来高調書!$E16,出来高調書!$H16+出来高調書!$J16+出来高調書!$L16+出来高調書!$N16+D16,"予算超過"))</f>
        <v>0</v>
      </c>
      <c r="E17" s="65">
        <f>IF(出来高調書!$E16=0,0,F17/出来高調書!$E16)</f>
        <v>0</v>
      </c>
      <c r="F17" s="30">
        <f>IF(COUNTBLANK(F16)=1,0,IF(出来高調書!$H16+出来高調書!$J16+出来高調書!$L16+出来高調書!$N16+D16+F16&lt;=出来高調書!$E16,出来高調書!$H16+出来高調書!$J16+出来高調書!$L16+出来高調書!$N16+D16+F16,"予算超過"))</f>
        <v>0</v>
      </c>
      <c r="G17" s="65">
        <f>IF(出来高調書!$E16=0,0,H17/出来高調書!$E16)</f>
        <v>0</v>
      </c>
      <c r="H17" s="30">
        <f>IF(COUNTBLANK(H16)=1,0,IF(出来高調書!$H16+出来高調書!$J16+出来高調書!$L16+出来高調書!$N16+D16+F16+H16&lt;=出来高調書!$E16,出来高調書!$H16+出来高調書!$J16+出来高調書!$L16+出来高調書!$N16+D16+F16+H16,"予算超過"))</f>
        <v>0</v>
      </c>
      <c r="I17" s="65">
        <f>IF(出来高調書!$E16=0,0,J17/出来高調書!$E16)</f>
        <v>0</v>
      </c>
      <c r="J17" s="30">
        <f>IF(COUNTBLANK(J16)=1,0,IF(出来高調書!$H16+出来高調書!$J16+出来高調書!$L16+出来高調書!$N16+D16+F16+H16+J16&lt;=出来高調書!$E16,出来高調書!$H16+出来高調書!$J16+出来高調書!$L16+出来高調書!$N16+D16+F16+H16+J16,"予算超過"))</f>
        <v>0</v>
      </c>
      <c r="K17" s="65">
        <f>IF(出来高調書!$E16=0,0,L17/出来高調書!$E16)</f>
        <v>0</v>
      </c>
      <c r="L17" s="30">
        <f>IF(COUNTBLANK(L16)=1,0,IF(出来高調書!$H16+出来高調書!$J16+出来高調書!$L16+出来高調書!$N16+D16+F16+H16+J16+L16&lt;=出来高調書!$E16,出来高調書!$H16+出来高調書!$J16+出来高調書!$L16+出来高調書!$N16+D16+F16+H16+J16+L16,"予算超過"))</f>
        <v>0</v>
      </c>
      <c r="M17" s="65">
        <f>IF(出来高調書!$E16=0,0,N17/出来高調書!$E16)</f>
        <v>0</v>
      </c>
      <c r="N17" s="27">
        <f>IF(COUNTBLANK(N16)=1,0,IF(出来高調書!$H16+出来高調書!$J16+出来高調書!$L16+出来高調書!$N16+D16+F16+H16+J16+L16+N16&lt;=出来高調書!$E16,出来高調書!$H16+出来高調書!$J16+出来高調書!$L16+出来高調書!$N16+D16+F16+H16+J16+L16+N16,"予算超過"))</f>
        <v>0</v>
      </c>
      <c r="O17" s="132"/>
    </row>
    <row r="18" spans="1:15" ht="17.100000000000001" customHeight="1" x14ac:dyDescent="0.2">
      <c r="A18" s="123">
        <f>出来高調書!A18</f>
        <v>0</v>
      </c>
      <c r="B18" s="4" t="s">
        <v>7</v>
      </c>
      <c r="C18" s="25">
        <f>IF(出来高調書!$E18=0,0,D18/出来高調書!$E18)</f>
        <v>0</v>
      </c>
      <c r="D18" s="31"/>
      <c r="E18" s="64">
        <f>IF(出来高調書!$E18=0,0,F18/出来高調書!$E18)</f>
        <v>0</v>
      </c>
      <c r="F18" s="31"/>
      <c r="G18" s="64">
        <f>IF(出来高調書!$E18=0,0,H18/出来高調書!$E18)</f>
        <v>0</v>
      </c>
      <c r="H18" s="31"/>
      <c r="I18" s="64">
        <f>IF(出来高調書!$E18=0,0,J18/出来高調書!$E18)</f>
        <v>0</v>
      </c>
      <c r="J18" s="31"/>
      <c r="K18" s="64">
        <f>IF(出来高調書!$E18=0,0,L18/出来高調書!$E18)</f>
        <v>0</v>
      </c>
      <c r="L18" s="31"/>
      <c r="M18" s="64">
        <f>IF(出来高調書!$E18=0,0,N18/出来高調書!$E18)</f>
        <v>0</v>
      </c>
      <c r="N18" s="44"/>
      <c r="O18" s="131">
        <f>出来高調書!E18</f>
        <v>0</v>
      </c>
    </row>
    <row r="19" spans="1:15" ht="17.100000000000001" customHeight="1" x14ac:dyDescent="0.2">
      <c r="A19" s="124"/>
      <c r="B19" s="5" t="s">
        <v>8</v>
      </c>
      <c r="C19" s="26">
        <f>IF(出来高調書!$E18=0,0,D19/出来高調書!$E18)</f>
        <v>0</v>
      </c>
      <c r="D19" s="30">
        <f>IF(COUNTBLANK(D18)=1,0,IF(出来高調書!$H18+出来高調書!$J18+出来高調書!$L18+出来高調書!$N18+D18&lt;=出来高調書!$E18,出来高調書!$H18+出来高調書!$J18+出来高調書!$L18+出来高調書!$N18+D18,"予算超過"))</f>
        <v>0</v>
      </c>
      <c r="E19" s="65">
        <f>IF(出来高調書!$E18=0,0,F19/出来高調書!$E18)</f>
        <v>0</v>
      </c>
      <c r="F19" s="30">
        <f>IF(COUNTBLANK(F18)=1,0,IF(出来高調書!$H18+出来高調書!$J18+出来高調書!$L18+出来高調書!$N18+D18+F18&lt;=出来高調書!$E18,出来高調書!$H18+出来高調書!$J18+出来高調書!$L18+出来高調書!$N18+D18+F18,"予算超過"))</f>
        <v>0</v>
      </c>
      <c r="G19" s="65">
        <f>IF(出来高調書!$E18=0,0,H19/出来高調書!$E18)</f>
        <v>0</v>
      </c>
      <c r="H19" s="30">
        <f>IF(COUNTBLANK(H18)=1,0,IF(出来高調書!$H18+出来高調書!$J18+出来高調書!$L18+出来高調書!$N18+D18+F18+H18&lt;=出来高調書!$E18,出来高調書!$H18+出来高調書!$J18+出来高調書!$L18+出来高調書!$N18+D18+F18+H18,"予算超過"))</f>
        <v>0</v>
      </c>
      <c r="I19" s="65">
        <f>IF(出来高調書!$E18=0,0,J19/出来高調書!$E18)</f>
        <v>0</v>
      </c>
      <c r="J19" s="30">
        <f>IF(COUNTBLANK(J18)=1,0,IF(出来高調書!$H18+出来高調書!$J18+出来高調書!$L18+出来高調書!$N18+D18+F18+H18+J18&lt;=出来高調書!$E18,出来高調書!$H18+出来高調書!$J18+出来高調書!$L18+出来高調書!$N18+D18+F18+H18+J18,"予算超過"))</f>
        <v>0</v>
      </c>
      <c r="K19" s="65">
        <f>IF(出来高調書!$E18=0,0,L19/出来高調書!$E18)</f>
        <v>0</v>
      </c>
      <c r="L19" s="30">
        <f>IF(COUNTBLANK(L18)=1,0,IF(出来高調書!$H18+出来高調書!$J18+出来高調書!$L18+出来高調書!$N18+D18+F18+H18+J18+L18&lt;=出来高調書!$E18,出来高調書!$H18+出来高調書!$J18+出来高調書!$L18+出来高調書!$N18+D18+F18+H18+J18+L18,"予算超過"))</f>
        <v>0</v>
      </c>
      <c r="M19" s="65">
        <f>IF(出来高調書!$E18=0,0,N19/出来高調書!$E18)</f>
        <v>0</v>
      </c>
      <c r="N19" s="27">
        <f>IF(COUNTBLANK(N18)=1,0,IF(出来高調書!$H18+出来高調書!$J18+出来高調書!$L18+出来高調書!$N18+D18+F18+H18+J18+L18+N18&lt;=出来高調書!$E18,出来高調書!$H18+出来高調書!$J18+出来高調書!$L18+出来高調書!$N18+D18+F18+H18+J18+L18+N18,"予算超過"))</f>
        <v>0</v>
      </c>
      <c r="O19" s="132"/>
    </row>
    <row r="20" spans="1:15" ht="17.100000000000001" customHeight="1" x14ac:dyDescent="0.2">
      <c r="A20" s="123">
        <f>出来高調書!A20</f>
        <v>0</v>
      </c>
      <c r="B20" s="4" t="s">
        <v>7</v>
      </c>
      <c r="C20" s="25">
        <f>IF(出来高調書!$E20=0,0,D20/出来高調書!$E20)</f>
        <v>0</v>
      </c>
      <c r="D20" s="31"/>
      <c r="E20" s="64">
        <f>IF(出来高調書!$E20=0,0,F20/出来高調書!$E20)</f>
        <v>0</v>
      </c>
      <c r="F20" s="31"/>
      <c r="G20" s="64">
        <f>IF(出来高調書!$E20=0,0,H20/出来高調書!$E20)</f>
        <v>0</v>
      </c>
      <c r="H20" s="31"/>
      <c r="I20" s="64">
        <f>IF(出来高調書!$E20=0,0,J20/出来高調書!$E20)</f>
        <v>0</v>
      </c>
      <c r="J20" s="31"/>
      <c r="K20" s="64">
        <f>IF(出来高調書!$E20=0,0,L20/出来高調書!$E20)</f>
        <v>0</v>
      </c>
      <c r="L20" s="31"/>
      <c r="M20" s="64">
        <f>IF(出来高調書!$E20=0,0,N20/出来高調書!$E20)</f>
        <v>0</v>
      </c>
      <c r="N20" s="44"/>
      <c r="O20" s="131">
        <f>出来高調書!E20</f>
        <v>0</v>
      </c>
    </row>
    <row r="21" spans="1:15" ht="17.100000000000001" customHeight="1" x14ac:dyDescent="0.2">
      <c r="A21" s="124"/>
      <c r="B21" s="5" t="s">
        <v>8</v>
      </c>
      <c r="C21" s="26">
        <f>IF(出来高調書!$E20=0,0,D21/出来高調書!$E20)</f>
        <v>0</v>
      </c>
      <c r="D21" s="30">
        <f>IF(COUNTBLANK(D20)=1,0,IF(出来高調書!$H20+出来高調書!$J20+出来高調書!$L20+出来高調書!$N20+D20&lt;=出来高調書!$E20,出来高調書!$H20+出来高調書!$J20+出来高調書!$L20+出来高調書!$N20+D20,"予算超過"))</f>
        <v>0</v>
      </c>
      <c r="E21" s="65">
        <f>IF(出来高調書!$E20=0,0,F21/出来高調書!$E20)</f>
        <v>0</v>
      </c>
      <c r="F21" s="30">
        <f>IF(COUNTBLANK(F20)=1,0,IF(出来高調書!$H20+出来高調書!$J20+出来高調書!$L20+出来高調書!$N20+D20+F20&lt;=出来高調書!$E20,出来高調書!$H20+出来高調書!$J20+出来高調書!$L20+出来高調書!$N20+D20+F20,"予算超過"))</f>
        <v>0</v>
      </c>
      <c r="G21" s="65">
        <f>IF(出来高調書!$E20=0,0,H21/出来高調書!$E20)</f>
        <v>0</v>
      </c>
      <c r="H21" s="30">
        <f>IF(COUNTBLANK(H20)=1,0,IF(出来高調書!$H20+出来高調書!$J20+出来高調書!$L20+出来高調書!$N20+D20+F20+H20&lt;=出来高調書!$E20,出来高調書!$H20+出来高調書!$J20+出来高調書!$L20+出来高調書!$N20+D20+F20+H20,"予算超過"))</f>
        <v>0</v>
      </c>
      <c r="I21" s="65">
        <f>IF(出来高調書!$E20=0,0,J21/出来高調書!$E20)</f>
        <v>0</v>
      </c>
      <c r="J21" s="30">
        <f>IF(COUNTBLANK(J20)=1,0,IF(出来高調書!$H20+出来高調書!$J20+出来高調書!$L20+出来高調書!$N20+D20+F20+H20+J20&lt;=出来高調書!$E20,出来高調書!$H20+出来高調書!$J20+出来高調書!$L20+出来高調書!$N20+D20+F20+H20+J20,"予算超過"))</f>
        <v>0</v>
      </c>
      <c r="K21" s="65">
        <f>IF(出来高調書!$E20=0,0,L21/出来高調書!$E20)</f>
        <v>0</v>
      </c>
      <c r="L21" s="30">
        <f>IF(COUNTBLANK(L20)=1,0,IF(出来高調書!$H20+出来高調書!$J20+出来高調書!$L20+出来高調書!$N20+D20+F20+H20+J20+L20&lt;=出来高調書!$E20,出来高調書!$H20+出来高調書!$J20+出来高調書!$L20+出来高調書!$N20+D20+F20+H20+J20+L20,"予算超過"))</f>
        <v>0</v>
      </c>
      <c r="M21" s="65">
        <f>IF(出来高調書!$E20=0,0,N21/出来高調書!$E20)</f>
        <v>0</v>
      </c>
      <c r="N21" s="27">
        <f>IF(COUNTBLANK(N20)=1,0,IF(出来高調書!$H20+出来高調書!$J20+出来高調書!$L20+出来高調書!$N20+D20+F20+H20+J20+L20+N20&lt;=出来高調書!$E20,出来高調書!$H20+出来高調書!$J20+出来高調書!$L20+出来高調書!$N20+D20+F20+H20+J20+L20+N20,"予算超過"))</f>
        <v>0</v>
      </c>
      <c r="O21" s="132"/>
    </row>
    <row r="22" spans="1:15" ht="17.100000000000001" customHeight="1" x14ac:dyDescent="0.2">
      <c r="A22" s="123">
        <f>出来高調書!A22</f>
        <v>0</v>
      </c>
      <c r="B22" s="4" t="s">
        <v>7</v>
      </c>
      <c r="C22" s="25">
        <f>IF(出来高調書!$E22=0,0,D22/出来高調書!$E22)</f>
        <v>0</v>
      </c>
      <c r="D22" s="31"/>
      <c r="E22" s="64">
        <f>IF(出来高調書!$E22=0,0,F22/出来高調書!$E22)</f>
        <v>0</v>
      </c>
      <c r="F22" s="31"/>
      <c r="G22" s="64">
        <f>IF(出来高調書!$E22=0,0,H22/出来高調書!$E22)</f>
        <v>0</v>
      </c>
      <c r="H22" s="31"/>
      <c r="I22" s="64">
        <f>IF(出来高調書!$E22=0,0,J22/出来高調書!$E22)</f>
        <v>0</v>
      </c>
      <c r="J22" s="31"/>
      <c r="K22" s="64">
        <f>IF(出来高調書!$E22=0,0,L22/出来高調書!$E22)</f>
        <v>0</v>
      </c>
      <c r="L22" s="31"/>
      <c r="M22" s="64">
        <f>IF(出来高調書!$E22=0,0,N22/出来高調書!$E22)</f>
        <v>0</v>
      </c>
      <c r="N22" s="44"/>
      <c r="O22" s="131">
        <f>出来高調書!E22</f>
        <v>0</v>
      </c>
    </row>
    <row r="23" spans="1:15" ht="17.100000000000001" customHeight="1" x14ac:dyDescent="0.2">
      <c r="A23" s="124"/>
      <c r="B23" s="5" t="s">
        <v>8</v>
      </c>
      <c r="C23" s="26">
        <f>IF(出来高調書!$E22=0,0,D23/出来高調書!$E22)</f>
        <v>0</v>
      </c>
      <c r="D23" s="30">
        <f>IF(COUNTBLANK(D22)=1,0,IF(出来高調書!$H22+出来高調書!$J22+出来高調書!$L22+出来高調書!$N22+D22&lt;=出来高調書!$E22,出来高調書!$H22+出来高調書!$J22+出来高調書!$L22+出来高調書!$N22+D22,"予算超過"))</f>
        <v>0</v>
      </c>
      <c r="E23" s="65">
        <f>IF(出来高調書!$E22=0,0,F23/出来高調書!$E22)</f>
        <v>0</v>
      </c>
      <c r="F23" s="30">
        <f>IF(COUNTBLANK(F22)=1,0,IF(出来高調書!$H22+出来高調書!$J22+出来高調書!$L22+出来高調書!$N22+D22+F22&lt;=出来高調書!$E22,出来高調書!$H22+出来高調書!$J22+出来高調書!$L22+出来高調書!$N22+D22+F22,"予算超過"))</f>
        <v>0</v>
      </c>
      <c r="G23" s="65">
        <f>IF(出来高調書!$E22=0,0,H23/出来高調書!$E22)</f>
        <v>0</v>
      </c>
      <c r="H23" s="30">
        <f>IF(COUNTBLANK(H22)=1,0,IF(出来高調書!$H22+出来高調書!$J22+出来高調書!$L22+出来高調書!$N22+D22+F22+H22&lt;=出来高調書!$E22,出来高調書!$H22+出来高調書!$J22+出来高調書!$L22+出来高調書!$N22+D22+F22+H22,"予算超過"))</f>
        <v>0</v>
      </c>
      <c r="I23" s="65">
        <f>IF(出来高調書!$E22=0,0,J23/出来高調書!$E22)</f>
        <v>0</v>
      </c>
      <c r="J23" s="30">
        <f>IF(COUNTBLANK(J22)=1,0,IF(出来高調書!$H22+出来高調書!$J22+出来高調書!$L22+出来高調書!$N22+D22+F22+H22+J22&lt;=出来高調書!$E22,出来高調書!$H22+出来高調書!$J22+出来高調書!$L22+出来高調書!$N22+D22+F22+H22+J22,"予算超過"))</f>
        <v>0</v>
      </c>
      <c r="K23" s="65">
        <f>IF(出来高調書!$E22=0,0,L23/出来高調書!$E22)</f>
        <v>0</v>
      </c>
      <c r="L23" s="30">
        <f>IF(COUNTBLANK(L22)=1,0,IF(出来高調書!$H22+出来高調書!$J22+出来高調書!$L22+出来高調書!$N22+D22+F22+H22+J22+L22&lt;=出来高調書!$E22,出来高調書!$H22+出来高調書!$J22+出来高調書!$L22+出来高調書!$N22+D22+F22+H22+J22+L22,"予算超過"))</f>
        <v>0</v>
      </c>
      <c r="M23" s="65">
        <f>IF(出来高調書!$E22=0,0,N23/出来高調書!$E22)</f>
        <v>0</v>
      </c>
      <c r="N23" s="27">
        <f>IF(COUNTBLANK(N22)=1,0,IF(出来高調書!$H22+出来高調書!$J22+出来高調書!$L22+出来高調書!$N22+D22+F22+H22+J22+L22+N22&lt;=出来高調書!$E22,出来高調書!$H22+出来高調書!$J22+出来高調書!$L22+出来高調書!$N22+D22+F22+H22+J22+L22+N22,"予算超過"))</f>
        <v>0</v>
      </c>
      <c r="O23" s="132"/>
    </row>
    <row r="24" spans="1:15" ht="21" customHeight="1" x14ac:dyDescent="0.2">
      <c r="A24" s="46"/>
      <c r="B24" s="38"/>
      <c r="C24" s="38"/>
      <c r="D24" s="47"/>
      <c r="E24" s="38"/>
      <c r="F24" s="47"/>
      <c r="G24" s="38"/>
      <c r="H24" s="38"/>
      <c r="I24" s="48"/>
      <c r="J24" s="49"/>
      <c r="O24" s="71">
        <f>出来高調書!E24</f>
        <v>0</v>
      </c>
    </row>
    <row r="25" spans="1:15" ht="17.100000000000001" customHeight="1" x14ac:dyDescent="0.2">
      <c r="A25" s="59" t="s">
        <v>37</v>
      </c>
      <c r="B25" s="40" t="s">
        <v>7</v>
      </c>
      <c r="C25" s="63">
        <f>IF(出来高調書!$E24=0,0,D25/出来高調書!$E24)</f>
        <v>0</v>
      </c>
      <c r="D25" s="29">
        <f>D8+D10+D12+D14+D16+D18+D20+D22</f>
        <v>0</v>
      </c>
      <c r="E25" s="66">
        <f>IF(出来高調書!$E24=0,0,F25/出来高調書!$E24)</f>
        <v>0</v>
      </c>
      <c r="F25" s="29">
        <f>F8+F10+F12+F14+F16+F18+F20+F22</f>
        <v>0</v>
      </c>
      <c r="G25" s="66">
        <f>IF(出来高調書!$E24=0,0,H25/出来高調書!$E24)</f>
        <v>0</v>
      </c>
      <c r="H25" s="29">
        <f>H8+H10+H12+H14+H16+H18+H20+H22</f>
        <v>0</v>
      </c>
      <c r="I25" s="66">
        <f>IF(出来高調書!$E24=0,0,J25/出来高調書!$E24)</f>
        <v>0</v>
      </c>
      <c r="J25" s="29">
        <f>J8+J10+J12+J14+J16+J18+J20+J22</f>
        <v>0</v>
      </c>
      <c r="K25" s="66">
        <f>IF(出来高調書!$E24=0,0,L25/出来高調書!$E24)</f>
        <v>0</v>
      </c>
      <c r="L25" s="29">
        <f>L8+L10+L12+L14+L16+L18+L20+L22</f>
        <v>0</v>
      </c>
      <c r="M25" s="66">
        <f>IF(出来高調書!$E24=0,0,N25/出来高調書!$E24)</f>
        <v>0</v>
      </c>
      <c r="N25" s="28">
        <f>N8+N10+N12+N14+N16+N18+N20+N22</f>
        <v>0</v>
      </c>
      <c r="O25" s="70"/>
    </row>
    <row r="26" spans="1:15" ht="17.100000000000001" customHeight="1" x14ac:dyDescent="0.2">
      <c r="A26" s="60" t="s">
        <v>40</v>
      </c>
      <c r="B26" s="45" t="s">
        <v>8</v>
      </c>
      <c r="C26" s="26">
        <f>IF(出来高調書!$E24=0,0,D26/出来高調書!$E24)</f>
        <v>0</v>
      </c>
      <c r="D26" s="30">
        <f>IF(D25=0,0,IF(出来高調書!$H25+出来高調書!$J25+出来高調書!$L25+出来高調書!$N25+D25&lt;=出来高調書!$E24,IF(D9+D11+D13+D15+D17+D19+D21+D23&gt;0,出来高調書!$H25+出来高調書!$J25+出来高調書!$L25+出来高調書!$N25+D25,"予算超過"),"予算超過"))</f>
        <v>0</v>
      </c>
      <c r="E26" s="65">
        <f>IF(出来高調書!$E24=0,0,F26/出来高調書!$E24)</f>
        <v>0</v>
      </c>
      <c r="F26" s="30">
        <f>IF(F25=0,0,IF(出来高調書!$H25+出来高調書!$J25+出来高調書!$L25+出来高調書!$N25+D25+F25&lt;=出来高調書!$E24,IF(F9+F11+F13+F15+F17+F19+F21+F23&gt;0,出来高調書!$H25+出来高調書!$J25+出来高調書!$L25+出来高調書!$N25+D25+F25,"予算超過"),"予算超過"))</f>
        <v>0</v>
      </c>
      <c r="G26" s="65">
        <f>IF(出来高調書!$E24=0,0,H26/出来高調書!$E24)</f>
        <v>0</v>
      </c>
      <c r="H26" s="30">
        <f>IF(H25=0,0,IF(出来高調書!$H25+出来高調書!$J25+出来高調書!$L25+出来高調書!$N25+D25+F25+H25&lt;=出来高調書!$E24,IF(H9+H11+H13+H15+H17+H19+H21+H23&gt;0,出来高調書!$H25+出来高調書!$J25+出来高調書!$L25+出来高調書!$N25+D25+F25+H25,"予算超過"),"予算超過"))</f>
        <v>0</v>
      </c>
      <c r="I26" s="65">
        <f>IF(出来高調書!$E24=0,0,J26/出来高調書!$E24)</f>
        <v>0</v>
      </c>
      <c r="J26" s="30">
        <f>IF(J25=0,0,IF(出来高調書!$H25+出来高調書!$J25+出来高調書!$L25+出来高調書!$N25+D25+F25+H25+J25&lt;=出来高調書!$E24,IF(J9+J11+J13+J15+J17+J19+J21+J23&gt;0,出来高調書!$H25+出来高調書!$J25+出来高調書!$L25+出来高調書!$N25+D25+F25+H25+J25,"予算超過"),"予算超過"))</f>
        <v>0</v>
      </c>
      <c r="K26" s="65">
        <f>IF(出来高調書!$E24=0,0,L26/出来高調書!$E24)</f>
        <v>0</v>
      </c>
      <c r="L26" s="30">
        <f>IF(L25=0,0,IF(出来高調書!$H25+出来高調書!$J25+出来高調書!$L25+出来高調書!$N25+D25+F25+H25+J25+L25&lt;=出来高調書!$E24,IF(L9+L11+L13+L15+L17+L19+L21+L23&gt;0,出来高調書!$H25+出来高調書!$J25+出来高調書!$L25+出来高調書!$N25+D25+F25+H25+J25+L25,"予算超過"),"予算超過"))</f>
        <v>0</v>
      </c>
      <c r="M26" s="65">
        <f>IF(出来高調書!$E24=0,0,N26/出来高調書!$E24)</f>
        <v>0</v>
      </c>
      <c r="N26" s="27">
        <f>IF(N25=0,0,IF(出来高調書!$H25+出来高調書!$J25+出来高調書!$L25+出来高調書!$N25+D25+F25+H25+J25+L25+N25&lt;=出来高調書!$E24,IF(N9+N11+N13+N15+N17+N19+N21+N23&gt;0,出来高調書!$H25+出来高調書!$J25+出来高調書!$L25+出来高調書!$N25+D25+F25+H25+J25+L25+N25,"予算超過"),"予算超過"))</f>
        <v>0</v>
      </c>
      <c r="O26" s="70"/>
    </row>
    <row r="27" spans="1:15" ht="16.5" customHeight="1" x14ac:dyDescent="0.2">
      <c r="A27" s="61"/>
      <c r="B27" s="50"/>
      <c r="C27" s="99" t="s">
        <v>38</v>
      </c>
      <c r="D27" s="83"/>
      <c r="E27" s="83" t="s">
        <v>39</v>
      </c>
      <c r="F27" s="83"/>
      <c r="G27" s="83" t="s">
        <v>39</v>
      </c>
      <c r="H27" s="83"/>
      <c r="I27" s="83" t="s">
        <v>39</v>
      </c>
      <c r="J27" s="83"/>
      <c r="K27" s="137" t="s">
        <v>39</v>
      </c>
      <c r="L27" s="83"/>
      <c r="M27" s="137" t="s">
        <v>39</v>
      </c>
      <c r="N27" s="84"/>
      <c r="O27" s="70"/>
    </row>
    <row r="28" spans="1:15" ht="19.5" customHeight="1" x14ac:dyDescent="0.2">
      <c r="A28" s="62"/>
      <c r="B28" s="50"/>
      <c r="C28" s="85"/>
      <c r="D28" s="86"/>
      <c r="E28" s="86"/>
      <c r="F28" s="86"/>
      <c r="G28" s="86"/>
      <c r="H28" s="86"/>
      <c r="I28" s="86"/>
      <c r="J28" s="86"/>
      <c r="K28" s="135"/>
      <c r="L28" s="86"/>
      <c r="M28" s="135"/>
      <c r="N28" s="89"/>
      <c r="O28" s="72"/>
    </row>
    <row r="29" spans="1:15" ht="19.5" customHeight="1" x14ac:dyDescent="0.2">
      <c r="A29" s="62"/>
      <c r="B29" s="50"/>
      <c r="C29" s="87"/>
      <c r="D29" s="88"/>
      <c r="E29" s="88"/>
      <c r="F29" s="88"/>
      <c r="G29" s="88"/>
      <c r="H29" s="88"/>
      <c r="I29" s="88"/>
      <c r="J29" s="88"/>
      <c r="K29" s="136"/>
      <c r="L29" s="88"/>
      <c r="M29" s="136"/>
      <c r="N29" s="90"/>
    </row>
    <row r="30" spans="1:15" ht="12.75" customHeight="1" x14ac:dyDescent="0.2">
      <c r="A30" s="62"/>
      <c r="B30" s="50"/>
      <c r="C30" s="51"/>
      <c r="D30" s="51"/>
      <c r="E30" s="51"/>
      <c r="F30" s="51"/>
      <c r="G30" s="51"/>
      <c r="H30" s="51"/>
      <c r="I30" s="51"/>
      <c r="J30" s="51"/>
      <c r="K30" s="51"/>
      <c r="L30" s="51"/>
      <c r="M30" s="51"/>
      <c r="N30" s="51"/>
    </row>
    <row r="31" spans="1:15" ht="17.100000000000001" customHeight="1" x14ac:dyDescent="0.2">
      <c r="A31" s="59" t="s">
        <v>11</v>
      </c>
      <c r="B31" s="40" t="s">
        <v>7</v>
      </c>
      <c r="C31" s="52"/>
      <c r="D31" s="53"/>
      <c r="E31" s="52"/>
      <c r="F31" s="53"/>
      <c r="G31" s="52"/>
      <c r="H31" s="52"/>
      <c r="I31" s="52"/>
      <c r="J31" s="52"/>
      <c r="K31" s="68"/>
      <c r="L31" s="52"/>
      <c r="M31" s="68"/>
      <c r="N31" s="54"/>
    </row>
    <row r="32" spans="1:15" ht="17.100000000000001" customHeight="1" x14ac:dyDescent="0.2">
      <c r="A32" s="60" t="s">
        <v>12</v>
      </c>
      <c r="B32" s="45" t="s">
        <v>8</v>
      </c>
      <c r="C32" s="55"/>
      <c r="D32" s="56"/>
      <c r="E32" s="55"/>
      <c r="F32" s="56"/>
      <c r="G32" s="55"/>
      <c r="H32" s="55"/>
      <c r="I32" s="55"/>
      <c r="J32" s="55"/>
      <c r="K32" s="69"/>
      <c r="L32" s="55"/>
      <c r="M32" s="69"/>
      <c r="N32" s="57"/>
    </row>
    <row r="33" spans="1:14" ht="16.5" customHeight="1" x14ac:dyDescent="0.2">
      <c r="A33" s="38"/>
      <c r="B33" s="50"/>
      <c r="C33" s="99" t="s">
        <v>16</v>
      </c>
      <c r="D33" s="83"/>
      <c r="E33" s="83" t="s">
        <v>16</v>
      </c>
      <c r="F33" s="83"/>
      <c r="G33" s="83" t="s">
        <v>16</v>
      </c>
      <c r="H33" s="83"/>
      <c r="I33" s="83" t="s">
        <v>16</v>
      </c>
      <c r="J33" s="83"/>
      <c r="K33" s="137" t="s">
        <v>16</v>
      </c>
      <c r="L33" s="83"/>
      <c r="M33" s="137" t="s">
        <v>16</v>
      </c>
      <c r="N33" s="84"/>
    </row>
    <row r="34" spans="1:14" ht="19.5" customHeight="1" x14ac:dyDescent="0.2">
      <c r="A34" s="50"/>
      <c r="B34" s="50"/>
      <c r="C34" s="85"/>
      <c r="D34" s="86"/>
      <c r="E34" s="86"/>
      <c r="F34" s="86"/>
      <c r="G34" s="86"/>
      <c r="H34" s="86"/>
      <c r="I34" s="86"/>
      <c r="J34" s="86"/>
      <c r="K34" s="135"/>
      <c r="L34" s="86"/>
      <c r="M34" s="135"/>
      <c r="N34" s="89"/>
    </row>
    <row r="35" spans="1:14" ht="19.5" customHeight="1" x14ac:dyDescent="0.2">
      <c r="A35" s="50"/>
      <c r="B35" s="50"/>
      <c r="C35" s="87"/>
      <c r="D35" s="88"/>
      <c r="E35" s="88"/>
      <c r="F35" s="88"/>
      <c r="G35" s="88"/>
      <c r="H35" s="88"/>
      <c r="I35" s="88"/>
      <c r="J35" s="88"/>
      <c r="K35" s="136"/>
      <c r="L35" s="88"/>
      <c r="M35" s="136"/>
      <c r="N35" s="90"/>
    </row>
  </sheetData>
  <mergeCells count="55">
    <mergeCell ref="K34:L35"/>
    <mergeCell ref="M27:N27"/>
    <mergeCell ref="M28:N29"/>
    <mergeCell ref="M33:N33"/>
    <mergeCell ref="M34:N35"/>
    <mergeCell ref="K33:L33"/>
    <mergeCell ref="K27:L27"/>
    <mergeCell ref="K28:L29"/>
    <mergeCell ref="O16:O17"/>
    <mergeCell ref="O18:O19"/>
    <mergeCell ref="O20:O21"/>
    <mergeCell ref="O22:O23"/>
    <mergeCell ref="O8:O9"/>
    <mergeCell ref="O10:O11"/>
    <mergeCell ref="O12:O13"/>
    <mergeCell ref="O14:O15"/>
    <mergeCell ref="G27:H27"/>
    <mergeCell ref="I33:J33"/>
    <mergeCell ref="C34:D35"/>
    <mergeCell ref="E34:F35"/>
    <mergeCell ref="G34:H35"/>
    <mergeCell ref="I34:J35"/>
    <mergeCell ref="C33:D33"/>
    <mergeCell ref="E33:F33"/>
    <mergeCell ref="G33:H33"/>
    <mergeCell ref="B3:E3"/>
    <mergeCell ref="L3:N3"/>
    <mergeCell ref="B4:E4"/>
    <mergeCell ref="I27:J27"/>
    <mergeCell ref="C28:D29"/>
    <mergeCell ref="E28:F29"/>
    <mergeCell ref="G28:H29"/>
    <mergeCell ref="I28:J29"/>
    <mergeCell ref="C27:D27"/>
    <mergeCell ref="E27:F27"/>
    <mergeCell ref="A14:A15"/>
    <mergeCell ref="A12:A13"/>
    <mergeCell ref="A10:A11"/>
    <mergeCell ref="A1:L1"/>
    <mergeCell ref="A8:A9"/>
    <mergeCell ref="C6:D6"/>
    <mergeCell ref="E6:F6"/>
    <mergeCell ref="G6:H6"/>
    <mergeCell ref="B2:E2"/>
    <mergeCell ref="L2:N2"/>
    <mergeCell ref="K6:L6"/>
    <mergeCell ref="I6:J6"/>
    <mergeCell ref="J4:K4"/>
    <mergeCell ref="L4:N4"/>
    <mergeCell ref="M6:N6"/>
    <mergeCell ref="A22:A23"/>
    <mergeCell ref="A20:A21"/>
    <mergeCell ref="A18:A19"/>
    <mergeCell ref="A6:A7"/>
    <mergeCell ref="A16:A17"/>
  </mergeCells>
  <phoneticPr fontId="2"/>
  <conditionalFormatting sqref="O8:O23 A8:A23 H25 F25 D25 J25 L25 N25">
    <cfRule type="cellIs" dxfId="20" priority="1" stopIfTrue="1" operator="equal">
      <formula>0</formula>
    </cfRule>
  </conditionalFormatting>
  <conditionalFormatting sqref="E25:E26 G25:G26 C8:C23 M8:M23 C25:C26 E8:E23 G8:G23 I8:I23 K8:K23 I25:I26 K25:K26 M25:M26">
    <cfRule type="cellIs" dxfId="19" priority="2" stopIfTrue="1" operator="equal">
      <formula>0</formula>
    </cfRule>
    <cfRule type="cellIs" dxfId="18" priority="3" stopIfTrue="1" operator="greaterThan">
      <formula>1</formula>
    </cfRule>
  </conditionalFormatting>
  <conditionalFormatting sqref="D9 N11 N13 N15 N17 N19 N21 N23 F9 F11 F13 F15 F17 F19 F21 F23 H9 H11 H13 H15 H17 H19 H21 H23 J9 J11 J13 J15 J17 J19 J21 J23 L9 L11 L13 L15 L17 L19 L21 L23 N9 D11 D13 D15 D17 D19 D21 D23">
    <cfRule type="cellIs" dxfId="17" priority="4" stopIfTrue="1" operator="equal">
      <formula>0</formula>
    </cfRule>
    <cfRule type="cellIs" dxfId="16" priority="5" stopIfTrue="1" operator="greaterThan">
      <formula>$O8</formula>
    </cfRule>
  </conditionalFormatting>
  <conditionalFormatting sqref="D26 F26 H26 J26 L26 N26">
    <cfRule type="cellIs" dxfId="15" priority="6" stopIfTrue="1" operator="equal">
      <formula>0</formula>
    </cfRule>
    <cfRule type="cellIs" dxfId="14" priority="7" stopIfTrue="1" operator="greaterThan">
      <formula>$O24</formula>
    </cfRule>
  </conditionalFormatting>
  <pageMargins left="0.39370078740157483" right="0" top="0.39370078740157483" bottom="0" header="0.51181102362204722" footer="0.51181102362204722"/>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workbookViewId="0">
      <selection sqref="A1:L1"/>
    </sheetView>
  </sheetViews>
  <sheetFormatPr defaultRowHeight="13.2" x14ac:dyDescent="0.2"/>
  <cols>
    <col min="1" max="1" width="15.88671875" customWidth="1"/>
    <col min="2" max="3" width="5.77734375" customWidth="1"/>
    <col min="4" max="4" width="14.6640625" customWidth="1"/>
    <col min="5" max="5" width="5.77734375" customWidth="1"/>
    <col min="6" max="6" width="14.6640625" customWidth="1"/>
    <col min="7" max="7" width="5.88671875" customWidth="1"/>
    <col min="8" max="8" width="14.6640625" customWidth="1"/>
    <col min="9" max="9" width="5.88671875" customWidth="1"/>
    <col min="10" max="10" width="14.6640625" customWidth="1"/>
    <col min="11" max="11" width="5.88671875" customWidth="1"/>
    <col min="12" max="12" width="14.6640625" customWidth="1"/>
    <col min="13" max="13" width="5.88671875" customWidth="1"/>
    <col min="14" max="14" width="14.6640625" customWidth="1"/>
    <col min="15" max="15" width="15.88671875" style="70" customWidth="1"/>
  </cols>
  <sheetData>
    <row r="1" spans="1:16" ht="20.100000000000001" customHeight="1" x14ac:dyDescent="0.25">
      <c r="A1" s="127" t="s">
        <v>0</v>
      </c>
      <c r="B1" s="127"/>
      <c r="C1" s="127"/>
      <c r="D1" s="127"/>
      <c r="E1" s="127"/>
      <c r="F1" s="127"/>
      <c r="G1" s="127"/>
      <c r="H1" s="127"/>
      <c r="I1" s="127"/>
      <c r="J1" s="127"/>
      <c r="K1" s="127"/>
      <c r="L1" s="127"/>
    </row>
    <row r="2" spans="1:16" ht="20.100000000000001" customHeight="1" x14ac:dyDescent="0.25">
      <c r="A2" s="21" t="s">
        <v>9</v>
      </c>
      <c r="B2" s="122">
        <f>出来高調書!B2</f>
        <v>0</v>
      </c>
      <c r="C2" s="122"/>
      <c r="D2" s="122"/>
      <c r="E2" s="122"/>
      <c r="F2" s="1"/>
      <c r="G2" s="1"/>
      <c r="H2" s="1"/>
      <c r="I2" s="1"/>
      <c r="J2" s="23" t="s">
        <v>17</v>
      </c>
      <c r="K2" s="21"/>
      <c r="L2" s="122">
        <f>出来高調書!L2</f>
        <v>0</v>
      </c>
      <c r="M2" s="122"/>
      <c r="N2" s="122"/>
    </row>
    <row r="3" spans="1:16" ht="20.100000000000001" customHeight="1" x14ac:dyDescent="0.25">
      <c r="A3" s="20" t="s">
        <v>14</v>
      </c>
      <c r="B3" s="122">
        <f>出来高調書!B3</f>
        <v>0</v>
      </c>
      <c r="C3" s="122"/>
      <c r="D3" s="122"/>
      <c r="E3" s="122"/>
      <c r="F3" s="1"/>
      <c r="G3" s="1"/>
      <c r="H3" s="1"/>
      <c r="I3" s="1"/>
      <c r="J3" s="24" t="s">
        <v>10</v>
      </c>
      <c r="K3" s="22"/>
      <c r="L3" s="128">
        <f>出来高調書!L3</f>
        <v>0</v>
      </c>
      <c r="M3" s="129"/>
      <c r="N3" s="129"/>
    </row>
    <row r="4" spans="1:16" ht="20.100000000000001" customHeight="1" x14ac:dyDescent="0.2">
      <c r="A4" s="22" t="s">
        <v>31</v>
      </c>
      <c r="B4" s="130" t="str">
        <f>出来高調書!B4</f>
        <v>令和    年    月 ～ 令和    年    月</v>
      </c>
      <c r="C4" s="130"/>
      <c r="D4" s="130"/>
      <c r="E4" s="130"/>
      <c r="F4" s="2"/>
      <c r="G4" s="2"/>
      <c r="H4" s="2"/>
      <c r="I4" s="2"/>
      <c r="J4" s="121" t="s">
        <v>1</v>
      </c>
      <c r="K4" s="121"/>
      <c r="L4" s="122">
        <f>出来高調書!L4</f>
        <v>0</v>
      </c>
      <c r="M4" s="122"/>
      <c r="N4" s="122"/>
    </row>
    <row r="5" spans="1:16" ht="9.9" customHeight="1" x14ac:dyDescent="0.2">
      <c r="A5" s="9"/>
      <c r="B5" s="9"/>
      <c r="C5" s="9"/>
      <c r="D5" s="9"/>
      <c r="E5" s="2"/>
      <c r="F5" s="2"/>
      <c r="G5" s="2"/>
      <c r="J5" s="9"/>
      <c r="K5" s="9"/>
      <c r="L5" s="9"/>
      <c r="M5" s="9"/>
      <c r="N5" s="9"/>
    </row>
    <row r="6" spans="1:16" ht="17.100000000000001" customHeight="1" x14ac:dyDescent="0.2">
      <c r="A6" s="125" t="s">
        <v>13</v>
      </c>
      <c r="B6" s="7"/>
      <c r="C6" s="106" t="s">
        <v>32</v>
      </c>
      <c r="D6" s="107"/>
      <c r="E6" s="106" t="s">
        <v>32</v>
      </c>
      <c r="F6" s="107"/>
      <c r="G6" s="106" t="s">
        <v>32</v>
      </c>
      <c r="H6" s="107"/>
      <c r="I6" s="106" t="s">
        <v>32</v>
      </c>
      <c r="J6" s="107"/>
      <c r="K6" s="106" t="s">
        <v>32</v>
      </c>
      <c r="L6" s="107"/>
      <c r="M6" s="106" t="s">
        <v>32</v>
      </c>
      <c r="N6" s="101"/>
      <c r="O6" s="75"/>
    </row>
    <row r="7" spans="1:16" ht="17.100000000000001" customHeight="1" x14ac:dyDescent="0.2">
      <c r="A7" s="126"/>
      <c r="B7" s="8"/>
      <c r="C7" s="8" t="s">
        <v>3</v>
      </c>
      <c r="D7" s="3" t="s">
        <v>6</v>
      </c>
      <c r="E7" s="8" t="s">
        <v>3</v>
      </c>
      <c r="F7" s="3" t="s">
        <v>6</v>
      </c>
      <c r="G7" s="8" t="s">
        <v>3</v>
      </c>
      <c r="H7" s="3" t="s">
        <v>6</v>
      </c>
      <c r="I7" s="8" t="s">
        <v>3</v>
      </c>
      <c r="J7" s="3" t="s">
        <v>6</v>
      </c>
      <c r="K7" s="8" t="s">
        <v>3</v>
      </c>
      <c r="L7" s="3" t="s">
        <v>6</v>
      </c>
      <c r="M7" s="67" t="s">
        <v>3</v>
      </c>
      <c r="N7" s="6" t="s">
        <v>6</v>
      </c>
      <c r="O7" s="81" t="s">
        <v>6</v>
      </c>
      <c r="P7" s="74"/>
    </row>
    <row r="8" spans="1:16" ht="17.100000000000001" customHeight="1" x14ac:dyDescent="0.2">
      <c r="A8" s="123">
        <f>出来高調書!A8</f>
        <v>0</v>
      </c>
      <c r="B8" s="4" t="s">
        <v>7</v>
      </c>
      <c r="C8" s="25">
        <f>IF(出来高調書!$E8=0,0,D8/出来高調書!$E8)</f>
        <v>0</v>
      </c>
      <c r="D8" s="31"/>
      <c r="E8" s="64">
        <f>IF(出来高調書!$E8=0,0,F8/出来高調書!$E8)</f>
        <v>0</v>
      </c>
      <c r="F8" s="31"/>
      <c r="G8" s="64">
        <f>IF(出来高調書!$E8=0,0,H8/出来高調書!$E8)</f>
        <v>0</v>
      </c>
      <c r="H8" s="31"/>
      <c r="I8" s="64">
        <f>IF(出来高調書!$E8=0,0,J8/出来高調書!$E8)</f>
        <v>0</v>
      </c>
      <c r="J8" s="31"/>
      <c r="K8" s="64">
        <f>IF(出来高調書!$E8=0,0,L8/出来高調書!$E8)</f>
        <v>0</v>
      </c>
      <c r="L8" s="31"/>
      <c r="M8" s="64">
        <f>IF(出来高調書!$E8=0,0,N8/出来高調書!$E8)</f>
        <v>0</v>
      </c>
      <c r="N8" s="44"/>
      <c r="O8" s="139">
        <f>出来高調書!E8</f>
        <v>0</v>
      </c>
      <c r="P8" s="74"/>
    </row>
    <row r="9" spans="1:16" ht="17.100000000000001" customHeight="1" x14ac:dyDescent="0.2">
      <c r="A9" s="124"/>
      <c r="B9" s="5" t="s">
        <v>8</v>
      </c>
      <c r="C9" s="26">
        <f>IF(出来高調書!$E8=0,0,D9/出来高調書!$E8)</f>
        <v>0</v>
      </c>
      <c r="D9" s="30">
        <f>IF(COUNTBLANK(D8)=1,0,IF(出来高調書!$H8+出来高調書!$J8+出来高調書!$L8+出来高調書!$N8+出来高調書２!$D8+出来高調書２!$F8+出来高調書２!$H8+出来高調書２!$J8+出来高調書２!$L8+出来高調書２!$N8+D8&lt;=出来高調書!$E8,出来高調書!$H8+出来高調書!$J8+出来高調書!$L8+出来高調書!$N8+出来高調書２!$D8+出来高調書２!$F8+出来高調書２!$H8+出来高調書２!$J8+出来高調書２!$L8+出来高調書２!$N8+D8,"予算超過"))</f>
        <v>0</v>
      </c>
      <c r="E9" s="65">
        <f>IF(出来高調書!$E8=0,0,F9/出来高調書!$E8)</f>
        <v>0</v>
      </c>
      <c r="F9" s="30">
        <f>IF(COUNTBLANK(F8)=1,0,IF(出来高調書!$H8+出来高調書!$J8+出来高調書!$L8+出来高調書!$N8+出来高調書２!$D8+出来高調書２!$F8+出来高調書２!$H8+出来高調書２!$J8+出来高調書２!$L8+出来高調書２!$N8+D8+F8&lt;=出来高調書!$E8,出来高調書!$H8+出来高調書!$J8+出来高調書!$L8+出来高調書!$N8+出来高調書２!$D8+出来高調書２!$F8+出来高調書２!$H8+出来高調書２!$J8+出来高調書２!$L8+出来高調書２!$N8+D8+F8,"予算超過"))</f>
        <v>0</v>
      </c>
      <c r="G9" s="65">
        <f>IF(出来高調書!$E8=0,0,H9/出来高調書!$E8)</f>
        <v>0</v>
      </c>
      <c r="H9" s="30">
        <f>IF(COUNTBLANK(H8)=1,0,IF(出来高調書!$H8+出来高調書!$J8+出来高調書!$L8+出来高調書!$N8+出来高調書２!$D8+出来高調書２!$F8+出来高調書２!$H8+出来高調書２!$J8+出来高調書２!$L8+出来高調書２!$N8+D8+F8+H8&lt;=出来高調書!$E8,出来高調書!$H8+出来高調書!$J8+出来高調書!$L8+出来高調書!$N8+出来高調書２!$D8+出来高調書２!$F8+出来高調書２!$H8+出来高調書２!$J8+出来高調書２!$L8+出来高調書２!$N8+D8+F8+H8,"予算超過"))</f>
        <v>0</v>
      </c>
      <c r="I9" s="65">
        <f>IF(出来高調書!$E8=0,0,J9/出来高調書!$E8)</f>
        <v>0</v>
      </c>
      <c r="J9" s="30">
        <f>IF(COUNTBLANK(J8)=1,0,IF(出来高調書!$H8+出来高調書!$J8+出来高調書!$L8+出来高調書!$N8+出来高調書２!$D8+出来高調書２!$F8+出来高調書２!$H8+出来高調書２!$J8+出来高調書２!$L8+出来高調書２!$N8+D8+F8+H8+J8&lt;=出来高調書!$E8,出来高調書!$H8+出来高調書!$J8+出来高調書!$L8+出来高調書!$N8+出来高調書２!$D8+出来高調書２!$F8+出来高調書２!$H8+出来高調書２!$J8+出来高調書２!$L8+出来高調書２!$N8+D8+F8+H8+J8,"予算超過"))</f>
        <v>0</v>
      </c>
      <c r="K9" s="65">
        <f>IF(出来高調書!$E8=0,0,L9/出来高調書!$E8)</f>
        <v>0</v>
      </c>
      <c r="L9" s="30">
        <f>IF(COUNTBLANK(L8)=1,0,IF(出来高調書!$H8+出来高調書!$J8+出来高調書!$L8+出来高調書!$N8+出来高調書２!$D8+出来高調書２!$F8+出来高調書２!$H8+出来高調書２!$J8+出来高調書２!$L8+出来高調書２!$N8+D8+F8+H8+J8+L8&lt;=出来高調書!$E8,出来高調書!$H8+出来高調書!$J8+出来高調書!$L8+出来高調書!$N8+出来高調書２!$D8+出来高調書２!$F8+出来高調書２!$H8+出来高調書２!$J8+出来高調書２!$L8+出来高調書２!$N8+D8+F8+H8+J8+L8,"予算超過"))</f>
        <v>0</v>
      </c>
      <c r="M9" s="65">
        <f>IF(出来高調書!$E8=0,0,N9/出来高調書!$E8)</f>
        <v>0</v>
      </c>
      <c r="N9" s="27">
        <f>IF(COUNTBLANK(N8)=1,0,IF(出来高調書!$H8+出来高調書!$J8+出来高調書!$L8+出来高調書!$N8+出来高調書２!$D8+出来高調書２!$F8+出来高調書２!$H8+出来高調書２!$J8+出来高調書２!$L8+出来高調書２!$N8+D8+F8+H8+J8+L8+N8&lt;=出来高調書!$E8,出来高調書!$H8+出来高調書!$J8+出来高調書!$L8+出来高調書!$N8+出来高調書２!$D8+出来高調書２!$F8+出来高調書２!$H8+出来高調書２!$J8+出来高調書２!$L8+出来高調書２!$N8+D8+F8+H8+J8+L8+N8,"予算超過"))</f>
        <v>0</v>
      </c>
      <c r="O9" s="139"/>
      <c r="P9" s="74"/>
    </row>
    <row r="10" spans="1:16" ht="17.100000000000001" customHeight="1" x14ac:dyDescent="0.2">
      <c r="A10" s="123">
        <f>出来高調書!A10</f>
        <v>0</v>
      </c>
      <c r="B10" s="4" t="s">
        <v>7</v>
      </c>
      <c r="C10" s="25">
        <f>IF(出来高調書!$E10=0,0,D10/出来高調書!$E10)</f>
        <v>0</v>
      </c>
      <c r="D10" s="31"/>
      <c r="E10" s="64">
        <f>IF(出来高調書!$E10=0,0,F10/出来高調書!$E10)</f>
        <v>0</v>
      </c>
      <c r="F10" s="31"/>
      <c r="G10" s="64">
        <f>IF(出来高調書!$E10=0,0,H10/出来高調書!$E10)</f>
        <v>0</v>
      </c>
      <c r="H10" s="31"/>
      <c r="I10" s="64">
        <f>IF(出来高調書!$E10=0,0,J10/出来高調書!$E10)</f>
        <v>0</v>
      </c>
      <c r="J10" s="31"/>
      <c r="K10" s="64">
        <f>IF(出来高調書!$E10=0,0,L10/出来高調書!$E10)</f>
        <v>0</v>
      </c>
      <c r="L10" s="31"/>
      <c r="M10" s="64">
        <f>IF(出来高調書!$E10=0,0,N10/出来高調書!$E10)</f>
        <v>0</v>
      </c>
      <c r="N10" s="44"/>
      <c r="O10" s="138">
        <f>出来高調書!E10</f>
        <v>0</v>
      </c>
    </row>
    <row r="11" spans="1:16" ht="17.100000000000001" customHeight="1" x14ac:dyDescent="0.2">
      <c r="A11" s="124"/>
      <c r="B11" s="5" t="s">
        <v>8</v>
      </c>
      <c r="C11" s="26">
        <f>IF(出来高調書!$E10=0,0,D11/出来高調書!$E10)</f>
        <v>0</v>
      </c>
      <c r="D11" s="30">
        <f>IF(COUNTBLANK(D10)=1,0,IF(出来高調書!$H10+出来高調書!$J10+出来高調書!$L10+出来高調書!$N10+出来高調書２!$D10+出来高調書２!$F10+出来高調書２!$H10+出来高調書２!$J10+出来高調書２!$L10+出来高調書２!$N10+D10&lt;=出来高調書!$E10,出来高調書!$H10+出来高調書!$J10+出来高調書!$L10+出来高調書!$N10+出来高調書２!$D10+出来高調書２!$F10+出来高調書２!$H10+出来高調書２!$J10+出来高調書２!$L10+出来高調書２!$N10+D10,"予算超過"))</f>
        <v>0</v>
      </c>
      <c r="E11" s="65">
        <f>IF(出来高調書!$E10=0,0,F11/出来高調書!$E10)</f>
        <v>0</v>
      </c>
      <c r="F11" s="30">
        <f>IF(COUNTBLANK(F10)=1,0,IF(出来高調書!$H10+出来高調書!$J10+出来高調書!$L10+出来高調書!$N10+出来高調書２!$D10+出来高調書２!$F10+出来高調書２!$H10+出来高調書２!$J10+出来高調書２!$L10+出来高調書２!$N10+D10+F10&lt;=出来高調書!$E10,出来高調書!$H10+出来高調書!$J10+出来高調書!$L10+出来高調書!$N10+出来高調書２!$D10+出来高調書２!$F10+出来高調書２!$H10+出来高調書２!$J10+出来高調書２!$L10+出来高調書２!$N10+D10+F10,"予算超過"))</f>
        <v>0</v>
      </c>
      <c r="G11" s="65">
        <f>IF(出来高調書!$E10=0,0,H11/出来高調書!$E10)</f>
        <v>0</v>
      </c>
      <c r="H11" s="30">
        <f>IF(COUNTBLANK(H10)=1,0,IF(出来高調書!$H10+出来高調書!$J10+出来高調書!$L10+出来高調書!$N10+出来高調書２!$D10+出来高調書２!$F10+出来高調書２!$H10+出来高調書２!$J10+出来高調書２!$L10+出来高調書２!$N10+D10+F10+H10&lt;=出来高調書!$E10,出来高調書!$H10+出来高調書!$J10+出来高調書!$L10+出来高調書!$N10+出来高調書２!$D10+出来高調書２!$F10+出来高調書２!$H10+出来高調書２!$J10+出来高調書２!$L10+出来高調書２!$N10+D10+F10+H10,"予算超過"))</f>
        <v>0</v>
      </c>
      <c r="I11" s="65">
        <f>IF(出来高調書!$E10=0,0,J11/出来高調書!$E10)</f>
        <v>0</v>
      </c>
      <c r="J11" s="30">
        <f>IF(COUNTBLANK(J10)=1,0,IF(出来高調書!$H10+出来高調書!$J10+出来高調書!$L10+出来高調書!$N10+出来高調書２!$D10+出来高調書２!$F10+出来高調書２!$H10+出来高調書２!$J10+出来高調書２!$L10+出来高調書２!$N10+D10+F10+H10+J10&lt;=出来高調書!$E10,出来高調書!$H10+出来高調書!$J10+出来高調書!$L10+出来高調書!$N10+出来高調書２!$D10+出来高調書２!$F10+出来高調書２!$H10+出来高調書２!$J10+出来高調書２!$L10+出来高調書２!$N10+D10+F10+H10+J10,"予算超過"))</f>
        <v>0</v>
      </c>
      <c r="K11" s="65">
        <f>IF(出来高調書!$E10=0,0,L11/出来高調書!$E10)</f>
        <v>0</v>
      </c>
      <c r="L11" s="30">
        <f>IF(COUNTBLANK(L10)=1,0,IF(出来高調書!$H10+出来高調書!$J10+出来高調書!$L10+出来高調書!$N10+出来高調書２!$D10+出来高調書２!$F10+出来高調書２!$H10+出来高調書２!$J10+出来高調書２!$L10+出来高調書２!$N10+D10+F10+H10+J10+L10&lt;=出来高調書!$E10,出来高調書!$H10+出来高調書!$J10+出来高調書!$L10+出来高調書!$N10+出来高調書２!$D10+出来高調書２!$F10+出来高調書２!$H10+出来高調書２!$J10+出来高調書２!$L10+出来高調書２!$N10+D10+F10+H10+J10+L10,"予算超過"))</f>
        <v>0</v>
      </c>
      <c r="M11" s="65">
        <f>IF(出来高調書!$E10=0,0,N11/出来高調書!$E10)</f>
        <v>0</v>
      </c>
      <c r="N11" s="27">
        <f>IF(COUNTBLANK(N10)=1,0,IF(出来高調書!$H10+出来高調書!$J10+出来高調書!$L10+出来高調書!$N10+出来高調書２!$D10+出来高調書２!$F10+出来高調書２!$H10+出来高調書２!$J10+出来高調書２!$L10+出来高調書２!$N10+D10+F10+H10+J10+L10+N10&lt;=出来高調書!$E10,出来高調書!$H10+出来高調書!$J10+出来高調書!$L10+出来高調書!$N10+出来高調書２!$D10+出来高調書２!$F10+出来高調書２!$H10+出来高調書２!$J10+出来高調書２!$L10+出来高調書２!$N10+D10+F10+H10+J10+L10+N10,"予算超過"))</f>
        <v>0</v>
      </c>
      <c r="O11" s="138"/>
    </row>
    <row r="12" spans="1:16" ht="17.100000000000001" customHeight="1" x14ac:dyDescent="0.2">
      <c r="A12" s="123">
        <f>出来高調書!A12</f>
        <v>0</v>
      </c>
      <c r="B12" s="4" t="s">
        <v>7</v>
      </c>
      <c r="C12" s="25">
        <f>IF(出来高調書!$E12=0,0,D12/出来高調書!$E12)</f>
        <v>0</v>
      </c>
      <c r="D12" s="31"/>
      <c r="E12" s="64">
        <f>IF(出来高調書!$E12=0,0,F12/出来高調書!$E12)</f>
        <v>0</v>
      </c>
      <c r="F12" s="31"/>
      <c r="G12" s="64">
        <f>IF(出来高調書!$E12=0,0,H12/出来高調書!$E12)</f>
        <v>0</v>
      </c>
      <c r="H12" s="31"/>
      <c r="I12" s="64">
        <f>IF(出来高調書!$E12=0,0,J12/出来高調書!$E12)</f>
        <v>0</v>
      </c>
      <c r="J12" s="31"/>
      <c r="K12" s="64">
        <f>IF(出来高調書!$E12=0,0,L12/出来高調書!$E12)</f>
        <v>0</v>
      </c>
      <c r="L12" s="31"/>
      <c r="M12" s="64">
        <f>IF(出来高調書!$E12=0,0,N12/出来高調書!$E12)</f>
        <v>0</v>
      </c>
      <c r="N12" s="44"/>
      <c r="O12" s="138">
        <f>出来高調書!E12</f>
        <v>0</v>
      </c>
    </row>
    <row r="13" spans="1:16" ht="17.100000000000001" customHeight="1" x14ac:dyDescent="0.2">
      <c r="A13" s="124"/>
      <c r="B13" s="5" t="s">
        <v>8</v>
      </c>
      <c r="C13" s="26">
        <f>IF(出来高調書!$E12=0,0,D13/出来高調書!$E12)</f>
        <v>0</v>
      </c>
      <c r="D13" s="30">
        <f>IF(COUNTBLANK(D12)=1,0,IF(出来高調書!$H12+出来高調書!$J12+出来高調書!$L12+出来高調書!$N12+出来高調書２!$D12+出来高調書２!$F12+出来高調書２!$H12+出来高調書２!$J12+出来高調書２!$L12+出来高調書２!$N12+D12&lt;=出来高調書!$E12,出来高調書!$H12+出来高調書!$J12+出来高調書!$L12+出来高調書!$N12+出来高調書２!$D12+出来高調書２!$F12+出来高調書２!$H12+出来高調書２!$J12+出来高調書２!$L12+出来高調書２!$N12+D12,"予算超過"))</f>
        <v>0</v>
      </c>
      <c r="E13" s="65">
        <f>IF(出来高調書!$E12=0,0,F13/出来高調書!$E12)</f>
        <v>0</v>
      </c>
      <c r="F13" s="30">
        <f>IF(COUNTBLANK(F12)=1,0,IF(出来高調書!$H12+出来高調書!$J12+出来高調書!$L12+出来高調書!$N12+出来高調書２!$D12+出来高調書２!$F12+出来高調書２!$H12+出来高調書２!$J12+出来高調書２!$L12+出来高調書２!$N12+D12+F12&lt;=出来高調書!$E12,出来高調書!$H12+出来高調書!$J12+出来高調書!$L12+出来高調書!$N12+出来高調書２!$D12+出来高調書２!$F12+出来高調書２!$H12+出来高調書２!$J12+出来高調書２!$L12+出来高調書２!$N12+D12+F12,"予算超過"))</f>
        <v>0</v>
      </c>
      <c r="G13" s="65">
        <f>IF(出来高調書!$E12=0,0,H13/出来高調書!$E12)</f>
        <v>0</v>
      </c>
      <c r="H13" s="30">
        <f>IF(COUNTBLANK(H12)=1,0,IF(出来高調書!$H12+出来高調書!$J12+出来高調書!$L12+出来高調書!$N12+出来高調書２!$D12+出来高調書２!$F12+出来高調書２!$H12+出来高調書２!$J12+出来高調書２!$L12+出来高調書２!$N12+D12+F12+H12&lt;=出来高調書!$E12,出来高調書!$H12+出来高調書!$J12+出来高調書!$L12+出来高調書!$N12+出来高調書２!$D12+出来高調書２!$F12+出来高調書２!$H12+出来高調書２!$J12+出来高調書２!$L12+出来高調書２!$N12+D12+F12+H12,"予算超過"))</f>
        <v>0</v>
      </c>
      <c r="I13" s="65">
        <f>IF(出来高調書!$E12=0,0,J13/出来高調書!$E12)</f>
        <v>0</v>
      </c>
      <c r="J13" s="30">
        <f>IF(COUNTBLANK(J12)=1,0,IF(出来高調書!$H12+出来高調書!$J12+出来高調書!$L12+出来高調書!$N12+出来高調書２!$D12+出来高調書２!$F12+出来高調書２!$H12+出来高調書２!$J12+出来高調書２!$L12+出来高調書２!$N12+D12+F12+H12+J12&lt;=出来高調書!$E12,出来高調書!$H12+出来高調書!$J12+出来高調書!$L12+出来高調書!$N12+出来高調書２!$D12+出来高調書２!$F12+出来高調書２!$H12+出来高調書２!$J12+出来高調書２!$L12+出来高調書２!$N12+D12+F12+H12+J12,"予算超過"))</f>
        <v>0</v>
      </c>
      <c r="K13" s="65">
        <f>IF(出来高調書!$E12=0,0,L13/出来高調書!$E12)</f>
        <v>0</v>
      </c>
      <c r="L13" s="30">
        <f>IF(COUNTBLANK(L12)=1,0,IF(出来高調書!$H12+出来高調書!$J12+出来高調書!$L12+出来高調書!$N12+出来高調書２!$D12+出来高調書２!$F12+出来高調書２!$H12+出来高調書２!$J12+出来高調書２!$L12+出来高調書２!$N12+D12+F12+H12+J12+L12&lt;=出来高調書!$E12,出来高調書!$H12+出来高調書!$J12+出来高調書!$L12+出来高調書!$N12+出来高調書２!$D12+出来高調書２!$F12+出来高調書２!$H12+出来高調書２!$J12+出来高調書２!$L12+出来高調書２!$N12+D12+F12+H12+J12+L12,"予算超過"))</f>
        <v>0</v>
      </c>
      <c r="M13" s="65">
        <f>IF(出来高調書!$E12=0,0,N13/出来高調書!$E12)</f>
        <v>0</v>
      </c>
      <c r="N13" s="27">
        <f>IF(COUNTBLANK(N12)=1,0,IF(出来高調書!$H12+出来高調書!$J12+出来高調書!$L12+出来高調書!$N12+出来高調書２!$D12+出来高調書２!$F12+出来高調書２!$H12+出来高調書２!$J12+出来高調書２!$L12+出来高調書２!$N12+D12+F12+H12+J12+L12+N12&lt;=出来高調書!$E12,出来高調書!$H12+出来高調書!$J12+出来高調書!$L12+出来高調書!$N12+出来高調書２!$D12+出来高調書２!$F12+出来高調書２!$H12+出来高調書２!$J12+出来高調書２!$L12+出来高調書２!$N12+D12+F12+H12+J12+L12+N12,"予算超過"))</f>
        <v>0</v>
      </c>
      <c r="O13" s="138"/>
    </row>
    <row r="14" spans="1:16" ht="17.100000000000001" customHeight="1" x14ac:dyDescent="0.2">
      <c r="A14" s="123">
        <f>出来高調書!A14</f>
        <v>0</v>
      </c>
      <c r="B14" s="4" t="s">
        <v>7</v>
      </c>
      <c r="C14" s="25">
        <f>IF(出来高調書!$E14=0,0,D14/出来高調書!$E14)</f>
        <v>0</v>
      </c>
      <c r="D14" s="31"/>
      <c r="E14" s="64">
        <f>IF(出来高調書!$E14=0,0,F14/出来高調書!$E14)</f>
        <v>0</v>
      </c>
      <c r="F14" s="31"/>
      <c r="G14" s="64">
        <f>IF(出来高調書!$E14=0,0,H14/出来高調書!$E14)</f>
        <v>0</v>
      </c>
      <c r="H14" s="31"/>
      <c r="I14" s="64">
        <f>IF(出来高調書!$E14=0,0,J14/出来高調書!$E14)</f>
        <v>0</v>
      </c>
      <c r="J14" s="31"/>
      <c r="K14" s="64">
        <f>IF(出来高調書!$E14=0,0,L14/出来高調書!$E14)</f>
        <v>0</v>
      </c>
      <c r="L14" s="31"/>
      <c r="M14" s="64">
        <f>IF(出来高調書!$E14=0,0,N14/出来高調書!$E14)</f>
        <v>0</v>
      </c>
      <c r="N14" s="44"/>
      <c r="O14" s="138">
        <f>出来高調書!E14</f>
        <v>0</v>
      </c>
    </row>
    <row r="15" spans="1:16" ht="17.100000000000001" customHeight="1" x14ac:dyDescent="0.2">
      <c r="A15" s="124"/>
      <c r="B15" s="5" t="s">
        <v>8</v>
      </c>
      <c r="C15" s="26">
        <f>IF(出来高調書!$E14=0,0,D15/出来高調書!$E14)</f>
        <v>0</v>
      </c>
      <c r="D15" s="30">
        <f>IF(COUNTBLANK(D14)=1,0,IF(出来高調書!$H14+出来高調書!$J14+出来高調書!$L14+出来高調書!$N14+出来高調書２!$D14+出来高調書２!$F14+出来高調書２!$H14+出来高調書２!$J14+出来高調書２!$L14+出来高調書２!$N14+D14&lt;=出来高調書!$E14,出来高調書!$H14+出来高調書!$J14+出来高調書!$L14+出来高調書!$N14+出来高調書２!$D14+出来高調書２!$F14+出来高調書２!$H14+出来高調書２!$J14+出来高調書２!$L14+出来高調書２!$N14+D14,"予算超過"))</f>
        <v>0</v>
      </c>
      <c r="E15" s="65">
        <f>IF(出来高調書!$E14=0,0,F15/出来高調書!$E14)</f>
        <v>0</v>
      </c>
      <c r="F15" s="30">
        <f>IF(COUNTBLANK(F14)=1,0,IF(出来高調書!$H14+出来高調書!$J14+出来高調書!$L14+出来高調書!$N14+出来高調書２!$D14+出来高調書２!$F14+出来高調書２!$H14+出来高調書２!$J14+出来高調書２!$L14+出来高調書２!$N14+D14+F14&lt;=出来高調書!$E14,出来高調書!$H14+出来高調書!$J14+出来高調書!$L14+出来高調書!$N14+出来高調書２!$D14+出来高調書２!$F14+出来高調書２!$H14+出来高調書２!$J14+出来高調書２!$L14+出来高調書２!$N14+D14+F14,"予算超過"))</f>
        <v>0</v>
      </c>
      <c r="G15" s="65">
        <f>IF(出来高調書!$E14=0,0,H15/出来高調書!$E14)</f>
        <v>0</v>
      </c>
      <c r="H15" s="30">
        <f>IF(COUNTBLANK(H14)=1,0,IF(出来高調書!$H14+出来高調書!$J14+出来高調書!$L14+出来高調書!$N14+出来高調書２!$D14+出来高調書２!$F14+出来高調書２!$H14+出来高調書２!$J14+出来高調書２!$L14+出来高調書２!$N14+D14+F14+H14&lt;=出来高調書!$E14,出来高調書!$H14+出来高調書!$J14+出来高調書!$L14+出来高調書!$N14+出来高調書２!$D14+出来高調書２!$F14+出来高調書２!$H14+出来高調書２!$J14+出来高調書２!$L14+出来高調書２!$N14+D14+F14+H14,"予算超過"))</f>
        <v>0</v>
      </c>
      <c r="I15" s="65">
        <f>IF(出来高調書!$E14=0,0,J15/出来高調書!$E14)</f>
        <v>0</v>
      </c>
      <c r="J15" s="30">
        <f>IF(COUNTBLANK(J14)=1,0,IF(出来高調書!$H14+出来高調書!$J14+出来高調書!$L14+出来高調書!$N14+出来高調書２!$D14+出来高調書２!$F14+出来高調書２!$H14+出来高調書２!$J14+出来高調書２!$L14+出来高調書２!$N14+D14+F14+H14+J14&lt;=出来高調書!$E14,出来高調書!$H14+出来高調書!$J14+出来高調書!$L14+出来高調書!$N14+出来高調書２!$D14+出来高調書２!$F14+出来高調書２!$H14+出来高調書２!$J14+出来高調書２!$L14+出来高調書２!$N14+D14+F14+H14+J14,"予算超過"))</f>
        <v>0</v>
      </c>
      <c r="K15" s="65">
        <f>IF(出来高調書!$E14=0,0,L15/出来高調書!$E14)</f>
        <v>0</v>
      </c>
      <c r="L15" s="30">
        <f>IF(COUNTBLANK(L14)=1,0,IF(出来高調書!$H14+出来高調書!$J14+出来高調書!$L14+出来高調書!$N14+出来高調書２!$D14+出来高調書２!$F14+出来高調書２!$H14+出来高調書２!$J14+出来高調書２!$L14+出来高調書２!$N14+D14+F14+H14+J14+L14&lt;=出来高調書!$E14,出来高調書!$H14+出来高調書!$J14+出来高調書!$L14+出来高調書!$N14+出来高調書２!$D14+出来高調書２!$F14+出来高調書２!$H14+出来高調書２!$J14+出来高調書２!$L14+出来高調書２!$N14+D14+F14+H14+J14+L14,"予算超過"))</f>
        <v>0</v>
      </c>
      <c r="M15" s="65">
        <f>IF(出来高調書!$E14=0,0,N15/出来高調書!$E14)</f>
        <v>0</v>
      </c>
      <c r="N15" s="27">
        <f>IF(COUNTBLANK(N14)=1,0,IF(出来高調書!$H14+出来高調書!$J14+出来高調書!$L14+出来高調書!$N14+出来高調書２!$D14+出来高調書２!$F14+出来高調書２!$H14+出来高調書２!$J14+出来高調書２!$L14+出来高調書２!$N14+D14+F14+H14+J14+L14+N14&lt;=出来高調書!$E14,出来高調書!$H14+出来高調書!$J14+出来高調書!$L14+出来高調書!$N14+出来高調書２!$D14+出来高調書２!$F14+出来高調書２!$H14+出来高調書２!$J14+出来高調書２!$L14+出来高調書２!$N14+D14+F14+H14+J14+L14+N14,"予算超過"))</f>
        <v>0</v>
      </c>
      <c r="O15" s="138"/>
    </row>
    <row r="16" spans="1:16" ht="17.100000000000001" customHeight="1" x14ac:dyDescent="0.2">
      <c r="A16" s="123">
        <f>出来高調書!A16</f>
        <v>0</v>
      </c>
      <c r="B16" s="4" t="s">
        <v>7</v>
      </c>
      <c r="C16" s="25">
        <f>IF(出来高調書!$E16=0,0,D16/出来高調書!$E16)</f>
        <v>0</v>
      </c>
      <c r="D16" s="31"/>
      <c r="E16" s="64">
        <f>IF(出来高調書!$E16=0,0,F16/出来高調書!$E16)</f>
        <v>0</v>
      </c>
      <c r="F16" s="31"/>
      <c r="G16" s="64">
        <f>IF(出来高調書!$E16=0,0,H16/出来高調書!$E16)</f>
        <v>0</v>
      </c>
      <c r="H16" s="31"/>
      <c r="I16" s="64">
        <f>IF(出来高調書!$E16=0,0,J16/出来高調書!$E16)</f>
        <v>0</v>
      </c>
      <c r="J16" s="31"/>
      <c r="K16" s="64">
        <f>IF(出来高調書!$E16=0,0,L16/出来高調書!$E16)</f>
        <v>0</v>
      </c>
      <c r="L16" s="31"/>
      <c r="M16" s="64">
        <f>IF(出来高調書!$E16=0,0,N16/出来高調書!$E16)</f>
        <v>0</v>
      </c>
      <c r="N16" s="44"/>
      <c r="O16" s="138">
        <f>出来高調書!E16</f>
        <v>0</v>
      </c>
    </row>
    <row r="17" spans="1:15" ht="17.100000000000001" customHeight="1" x14ac:dyDescent="0.2">
      <c r="A17" s="124"/>
      <c r="B17" s="5" t="s">
        <v>8</v>
      </c>
      <c r="C17" s="26">
        <f>IF(出来高調書!$E16=0,0,D17/出来高調書!$E16)</f>
        <v>0</v>
      </c>
      <c r="D17" s="30">
        <f>IF(COUNTBLANK(D16)=1,0,IF(出来高調書!$H16+出来高調書!$J16+出来高調書!$L16+出来高調書!$N16+出来高調書２!$D16+出来高調書２!$F16+出来高調書２!$H16+出来高調書２!$J16+出来高調書２!$L16+出来高調書２!$N16+D16&lt;=出来高調書!$E16,出来高調書!$H16+出来高調書!$J16+出来高調書!$L16+出来高調書!$N16+出来高調書２!$D16+出来高調書２!$F16+出来高調書２!$H16+出来高調書２!$J16+出来高調書２!$L16+出来高調書２!$N16+D16,"予算超過"))</f>
        <v>0</v>
      </c>
      <c r="E17" s="65">
        <f>IF(出来高調書!$E16=0,0,F17/出来高調書!$E16)</f>
        <v>0</v>
      </c>
      <c r="F17" s="30">
        <f>IF(COUNTBLANK(F16)=1,0,IF(出来高調書!$H16+出来高調書!$J16+出来高調書!$L16+出来高調書!$N16+出来高調書２!$D16+出来高調書２!$F16+出来高調書２!$H16+出来高調書２!$J16+出来高調書２!$L16+出来高調書２!$N16+D16+F16&lt;=出来高調書!$E16,出来高調書!$H16+出来高調書!$J16+出来高調書!$L16+出来高調書!$N16+出来高調書２!$D16+出来高調書２!$F16+出来高調書２!$H16+出来高調書２!$J16+出来高調書２!$L16+出来高調書２!$N16+D16+F16,"予算超過"))</f>
        <v>0</v>
      </c>
      <c r="G17" s="65">
        <f>IF(出来高調書!$E16=0,0,H17/出来高調書!$E16)</f>
        <v>0</v>
      </c>
      <c r="H17" s="30">
        <f>IF(COUNTBLANK(H16)=1,0,IF(出来高調書!$H16+出来高調書!$J16+出来高調書!$L16+出来高調書!$N16+出来高調書２!$D16+出来高調書２!$F16+出来高調書２!$H16+出来高調書２!$J16+出来高調書２!$L16+出来高調書２!$N16+D16+F16+H16&lt;=出来高調書!$E16,出来高調書!$H16+出来高調書!$J16+出来高調書!$L16+出来高調書!$N16+出来高調書２!$D16+出来高調書２!$F16+出来高調書２!$H16+出来高調書２!$J16+出来高調書２!$L16+出来高調書２!$N16+D16+F16+H16,"予算超過"))</f>
        <v>0</v>
      </c>
      <c r="I17" s="65">
        <f>IF(出来高調書!$E16=0,0,J17/出来高調書!$E16)</f>
        <v>0</v>
      </c>
      <c r="J17" s="30">
        <f>IF(COUNTBLANK(J16)=1,0,IF(出来高調書!$H16+出来高調書!$J16+出来高調書!$L16+出来高調書!$N16+出来高調書２!$D16+出来高調書２!$F16+出来高調書２!$H16+出来高調書２!$J16+出来高調書２!$L16+出来高調書２!$N16+D16+F16+H16+J16&lt;=出来高調書!$E16,出来高調書!$H16+出来高調書!$J16+出来高調書!$L16+出来高調書!$N16+出来高調書２!$D16+出来高調書２!$F16+出来高調書２!$H16+出来高調書２!$J16+出来高調書２!$L16+出来高調書２!$N16+D16+F16+H16+J16,"予算超過"))</f>
        <v>0</v>
      </c>
      <c r="K17" s="65">
        <f>IF(出来高調書!$E16=0,0,L17/出来高調書!$E16)</f>
        <v>0</v>
      </c>
      <c r="L17" s="30">
        <f>IF(COUNTBLANK(L16)=1,0,IF(出来高調書!$H16+出来高調書!$J16+出来高調書!$L16+出来高調書!$N16+出来高調書２!$D16+出来高調書２!$F16+出来高調書２!$H16+出来高調書２!$J16+出来高調書２!$L16+出来高調書２!$N16+D16+F16+H16+J16+L16&lt;=出来高調書!$E16,出来高調書!$H16+出来高調書!$J16+出来高調書!$L16+出来高調書!$N16+出来高調書２!$D16+出来高調書２!$F16+出来高調書２!$H16+出来高調書２!$J16+出来高調書２!$L16+出来高調書２!$N16+D16+F16+H16+J16+L16,"予算超過"))</f>
        <v>0</v>
      </c>
      <c r="M17" s="65">
        <f>IF(出来高調書!$E16=0,0,N17/出来高調書!$E16)</f>
        <v>0</v>
      </c>
      <c r="N17" s="27">
        <f>IF(COUNTBLANK(N16)=1,0,IF(出来高調書!$H16+出来高調書!$J16+出来高調書!$L16+出来高調書!$N16+出来高調書２!$D16+出来高調書２!$F16+出来高調書２!$H16+出来高調書２!$J16+出来高調書２!$L16+出来高調書２!$N16+D16+F16+H16+J16+L16+N16&lt;=出来高調書!$E16,出来高調書!$H16+出来高調書!$J16+出来高調書!$L16+出来高調書!$N16+出来高調書２!$D16+出来高調書２!$F16+出来高調書２!$H16+出来高調書２!$J16+出来高調書２!$L16+出来高調書２!$N16+D16+F16+H16+J16+L16+N16,"予算超過"))</f>
        <v>0</v>
      </c>
      <c r="O17" s="138"/>
    </row>
    <row r="18" spans="1:15" ht="17.100000000000001" customHeight="1" x14ac:dyDescent="0.2">
      <c r="A18" s="123">
        <f>出来高調書!A18</f>
        <v>0</v>
      </c>
      <c r="B18" s="4" t="s">
        <v>7</v>
      </c>
      <c r="C18" s="25">
        <f>IF(出来高調書!$E18=0,0,D18/出来高調書!$E18)</f>
        <v>0</v>
      </c>
      <c r="D18" s="31"/>
      <c r="E18" s="64">
        <f>IF(出来高調書!$E18=0,0,F18/出来高調書!$E18)</f>
        <v>0</v>
      </c>
      <c r="F18" s="31"/>
      <c r="G18" s="64">
        <f>IF(出来高調書!$E18=0,0,H18/出来高調書!$E18)</f>
        <v>0</v>
      </c>
      <c r="H18" s="31"/>
      <c r="I18" s="64">
        <f>IF(出来高調書!$E18=0,0,J18/出来高調書!$E18)</f>
        <v>0</v>
      </c>
      <c r="J18" s="31"/>
      <c r="K18" s="64">
        <f>IF(出来高調書!$E18=0,0,L18/出来高調書!$E18)</f>
        <v>0</v>
      </c>
      <c r="L18" s="31"/>
      <c r="M18" s="64">
        <f>IF(出来高調書!$E18=0,0,N18/出来高調書!$E18)</f>
        <v>0</v>
      </c>
      <c r="N18" s="44"/>
      <c r="O18" s="138">
        <f>出来高調書!E18</f>
        <v>0</v>
      </c>
    </row>
    <row r="19" spans="1:15" ht="17.100000000000001" customHeight="1" x14ac:dyDescent="0.2">
      <c r="A19" s="124"/>
      <c r="B19" s="5" t="s">
        <v>8</v>
      </c>
      <c r="C19" s="26">
        <f>IF(出来高調書!$E18=0,0,D19/出来高調書!$E18)</f>
        <v>0</v>
      </c>
      <c r="D19" s="30">
        <f>IF(COUNTBLANK(D18)=1,0,IF(出来高調書!$H18+出来高調書!$J18+出来高調書!$L18+出来高調書!$N18+出来高調書２!$D18+出来高調書２!$F18+出来高調書２!$H18+出来高調書２!$J18+出来高調書２!$L18+出来高調書２!$N18+D18&lt;=出来高調書!$E18,出来高調書!$H18+出来高調書!$J18+出来高調書!$L18+出来高調書!$N18+出来高調書２!$D18+出来高調書２!$F18+出来高調書２!$H18+出来高調書２!$J18+出来高調書２!$L18+出来高調書２!$N18+D18,"予算超過"))</f>
        <v>0</v>
      </c>
      <c r="E19" s="65">
        <f>IF(出来高調書!$E18=0,0,F19/出来高調書!$E18)</f>
        <v>0</v>
      </c>
      <c r="F19" s="30">
        <f>IF(COUNTBLANK(F18)=1,0,IF(出来高調書!$H18+出来高調書!$J18+出来高調書!$L18+出来高調書!$N18+出来高調書２!$D18+出来高調書２!$F18+出来高調書２!$H18+出来高調書２!$J18+出来高調書２!$L18+出来高調書２!$N18+D18+F18&lt;=出来高調書!$E18,出来高調書!$H18+出来高調書!$J18+出来高調書!$L18+出来高調書!$N18+出来高調書２!$D18+出来高調書２!$F18+出来高調書２!$H18+出来高調書２!$J18+出来高調書２!$L18+出来高調書２!$N18+D18+F18,"予算超過"))</f>
        <v>0</v>
      </c>
      <c r="G19" s="65">
        <f>IF(出来高調書!$E18=0,0,H19/出来高調書!$E18)</f>
        <v>0</v>
      </c>
      <c r="H19" s="30">
        <f>IF(COUNTBLANK(H18)=1,0,IF(出来高調書!$H18+出来高調書!$J18+出来高調書!$L18+出来高調書!$N18+出来高調書２!$D18+出来高調書２!$F18+出来高調書２!$H18+出来高調書２!$J18+出来高調書２!$L18+出来高調書２!$N18+D18+F18+H18&lt;=出来高調書!$E18,出来高調書!$H18+出来高調書!$J18+出来高調書!$L18+出来高調書!$N18+出来高調書２!$D18+出来高調書２!$F18+出来高調書２!$H18+出来高調書２!$J18+出来高調書２!$L18+出来高調書２!$N18+D18+F18+H18,"予算超過"))</f>
        <v>0</v>
      </c>
      <c r="I19" s="65">
        <f>IF(出来高調書!$E18=0,0,J19/出来高調書!$E18)</f>
        <v>0</v>
      </c>
      <c r="J19" s="30">
        <f>IF(COUNTBLANK(J18)=1,0,IF(出来高調書!$H18+出来高調書!$J18+出来高調書!$L18+出来高調書!$N18+出来高調書２!$D18+出来高調書２!$F18+出来高調書２!$H18+出来高調書２!$J18+出来高調書２!$L18+出来高調書２!$N18+D18+F18+H18+J18&lt;=出来高調書!$E18,出来高調書!$H18+出来高調書!$J18+出来高調書!$L18+出来高調書!$N18+出来高調書２!$D18+出来高調書２!$F18+出来高調書２!$H18+出来高調書２!$J18+出来高調書２!$L18+出来高調書２!$N18+D18+F18+H18+J18,"予算超過"))</f>
        <v>0</v>
      </c>
      <c r="K19" s="65">
        <f>IF(出来高調書!$E18=0,0,L19/出来高調書!$E18)</f>
        <v>0</v>
      </c>
      <c r="L19" s="30">
        <f>IF(COUNTBLANK(L18)=1,0,IF(出来高調書!$H18+出来高調書!$J18+出来高調書!$L18+出来高調書!$N18+出来高調書２!$D18+出来高調書２!$F18+出来高調書２!$H18+出来高調書２!$J18+出来高調書２!$L18+出来高調書２!$N18+D18+F18+H18+J18+L18&lt;=出来高調書!$E18,出来高調書!$H18+出来高調書!$J18+出来高調書!$L18+出来高調書!$N18+出来高調書２!$D18+出来高調書２!$F18+出来高調書２!$H18+出来高調書２!$J18+出来高調書２!$L18+出来高調書２!$N18+D18+F18+H18+J18+L18,"予算超過"))</f>
        <v>0</v>
      </c>
      <c r="M19" s="65">
        <f>IF(出来高調書!$E18=0,0,N19/出来高調書!$E18)</f>
        <v>0</v>
      </c>
      <c r="N19" s="27">
        <f>IF(COUNTBLANK(N18)=1,0,IF(出来高調書!$H18+出来高調書!$J18+出来高調書!$L18+出来高調書!$N18+出来高調書２!$D18+出来高調書２!$F18+出来高調書２!$H18+出来高調書２!$J18+出来高調書２!$L18+出来高調書２!$N18+D18+F18+H18+J18+L18+N18&lt;=出来高調書!$E18,出来高調書!$H18+出来高調書!$J18+出来高調書!$L18+出来高調書!$N18+出来高調書２!$D18+出来高調書２!$F18+出来高調書２!$H18+出来高調書２!$J18+出来高調書２!$L18+出来高調書２!$N18+D18+F18+H18+J18+L18+N18,"予算超過"))</f>
        <v>0</v>
      </c>
      <c r="O19" s="138"/>
    </row>
    <row r="20" spans="1:15" ht="17.100000000000001" customHeight="1" x14ac:dyDescent="0.2">
      <c r="A20" s="123">
        <f>出来高調書!A20</f>
        <v>0</v>
      </c>
      <c r="B20" s="4" t="s">
        <v>7</v>
      </c>
      <c r="C20" s="25">
        <f>IF(出来高調書!$E20=0,0,D20/出来高調書!$E20)</f>
        <v>0</v>
      </c>
      <c r="D20" s="31"/>
      <c r="E20" s="64">
        <f>IF(出来高調書!$E20=0,0,F20/出来高調書!$E20)</f>
        <v>0</v>
      </c>
      <c r="F20" s="31"/>
      <c r="G20" s="64">
        <f>IF(出来高調書!$E20=0,0,H20/出来高調書!$E20)</f>
        <v>0</v>
      </c>
      <c r="H20" s="31"/>
      <c r="I20" s="64">
        <f>IF(出来高調書!$E20=0,0,J20/出来高調書!$E20)</f>
        <v>0</v>
      </c>
      <c r="J20" s="31"/>
      <c r="K20" s="64">
        <f>IF(出来高調書!$E20=0,0,L20/出来高調書!$E20)</f>
        <v>0</v>
      </c>
      <c r="L20" s="31"/>
      <c r="M20" s="64">
        <f>IF(出来高調書!$E20=0,0,N20/出来高調書!$E20)</f>
        <v>0</v>
      </c>
      <c r="N20" s="44"/>
      <c r="O20" s="138">
        <f>出来高調書!E20</f>
        <v>0</v>
      </c>
    </row>
    <row r="21" spans="1:15" ht="17.100000000000001" customHeight="1" x14ac:dyDescent="0.2">
      <c r="A21" s="124"/>
      <c r="B21" s="5" t="s">
        <v>8</v>
      </c>
      <c r="C21" s="26">
        <f>IF(出来高調書!$E20=0,0,D21/出来高調書!$E20)</f>
        <v>0</v>
      </c>
      <c r="D21" s="30">
        <f>IF(COUNTBLANK(D20)=1,0,IF(出来高調書!$H20+出来高調書!$J20+出来高調書!$L20+出来高調書!$N20+出来高調書２!$D20+出来高調書２!$F20+出来高調書２!$H20+出来高調書２!$J20+出来高調書２!$L20+出来高調書２!$N20+D20&lt;=出来高調書!$E20,出来高調書!$H20+出来高調書!$J20+出来高調書!$L20+出来高調書!$N20+出来高調書２!$D20+出来高調書２!$F20+出来高調書２!$H20+出来高調書２!$J20+出来高調書２!$L20+出来高調書２!$N20+D20,"予算超過"))</f>
        <v>0</v>
      </c>
      <c r="E21" s="65">
        <f>IF(出来高調書!$E20=0,0,F21/出来高調書!$E20)</f>
        <v>0</v>
      </c>
      <c r="F21" s="30">
        <f>IF(COUNTBLANK(F20)=1,0,IF(出来高調書!$H20+出来高調書!$J20+出来高調書!$L20+出来高調書!$N20+出来高調書２!$D20+出来高調書２!$F20+出来高調書２!$H20+出来高調書２!$J20+出来高調書２!$L20+出来高調書２!$N20+D20+F20&lt;=出来高調書!$E20,出来高調書!$H20+出来高調書!$J20+出来高調書!$L20+出来高調書!$N20+出来高調書２!$D20+出来高調書２!$F20+出来高調書２!$H20+出来高調書２!$J20+出来高調書２!$L20+出来高調書２!$N20+D20+F20,"予算超過"))</f>
        <v>0</v>
      </c>
      <c r="G21" s="65">
        <f>IF(出来高調書!$E20=0,0,H21/出来高調書!$E20)</f>
        <v>0</v>
      </c>
      <c r="H21" s="30">
        <f>IF(COUNTBLANK(H20)=1,0,IF(出来高調書!$H20+出来高調書!$J20+出来高調書!$L20+出来高調書!$N20+出来高調書２!$D20+出来高調書２!$F20+出来高調書２!$H20+出来高調書２!$J20+出来高調書２!$L20+出来高調書２!$N20+D20+F20+H20&lt;=出来高調書!$E20,出来高調書!$H20+出来高調書!$J20+出来高調書!$L20+出来高調書!$N20+出来高調書２!$D20+出来高調書２!$F20+出来高調書２!$H20+出来高調書２!$J20+出来高調書２!$L20+出来高調書２!$N20+D20+F20+H20,"予算超過"))</f>
        <v>0</v>
      </c>
      <c r="I21" s="65">
        <f>IF(出来高調書!$E20=0,0,J21/出来高調書!$E20)</f>
        <v>0</v>
      </c>
      <c r="J21" s="30">
        <f>IF(COUNTBLANK(J20)=1,0,IF(出来高調書!$H20+出来高調書!$J20+出来高調書!$L20+出来高調書!$N20+出来高調書２!$D20+出来高調書２!$F20+出来高調書２!$H20+出来高調書２!$J20+出来高調書２!$L20+出来高調書２!$N20+D20+F20+H20+J20&lt;=出来高調書!$E20,出来高調書!$H20+出来高調書!$J20+出来高調書!$L20+出来高調書!$N20+出来高調書２!$D20+出来高調書２!$F20+出来高調書２!$H20+出来高調書２!$J20+出来高調書２!$L20+出来高調書２!$N20+D20+F20+H20+J20,"予算超過"))</f>
        <v>0</v>
      </c>
      <c r="K21" s="65">
        <f>IF(出来高調書!$E20=0,0,L21/出来高調書!$E20)</f>
        <v>0</v>
      </c>
      <c r="L21" s="30">
        <f>IF(COUNTBLANK(L20)=1,0,IF(出来高調書!$H20+出来高調書!$J20+出来高調書!$L20+出来高調書!$N20+出来高調書２!$D20+出来高調書２!$F20+出来高調書２!$H20+出来高調書２!$J20+出来高調書２!$L20+出来高調書２!$N20+D20+F20+H20+J20+L20&lt;=出来高調書!$E20,出来高調書!$H20+出来高調書!$J20+出来高調書!$L20+出来高調書!$N20+出来高調書２!$D20+出来高調書２!$F20+出来高調書２!$H20+出来高調書２!$J20+出来高調書２!$L20+出来高調書２!$N20+D20+F20+H20+J20+L20,"予算超過"))</f>
        <v>0</v>
      </c>
      <c r="M21" s="65">
        <f>IF(出来高調書!$E20=0,0,N21/出来高調書!$E20)</f>
        <v>0</v>
      </c>
      <c r="N21" s="27">
        <f>IF(COUNTBLANK(N20)=1,0,IF(出来高調書!$H20+出来高調書!$J20+出来高調書!$L20+出来高調書!$N20+出来高調書２!$D20+出来高調書２!$F20+出来高調書２!$H20+出来高調書２!$J20+出来高調書２!$L20+出来高調書２!$N20+D20+F20+H20+J20+L20+N20&lt;=出来高調書!$E20,出来高調書!$H20+出来高調書!$J20+出来高調書!$L20+出来高調書!$N20+出来高調書２!$D20+出来高調書２!$F20+出来高調書２!$H20+出来高調書２!$J20+出来高調書２!$L20+出来高調書２!$N20+D20+F20+H20+J20+L20+N20,"予算超過"))</f>
        <v>0</v>
      </c>
      <c r="O21" s="138"/>
    </row>
    <row r="22" spans="1:15" ht="17.100000000000001" customHeight="1" x14ac:dyDescent="0.2">
      <c r="A22" s="123">
        <f>出来高調書!A22</f>
        <v>0</v>
      </c>
      <c r="B22" s="4" t="s">
        <v>7</v>
      </c>
      <c r="C22" s="25">
        <f>IF(出来高調書!$E22=0,0,D22/出来高調書!$E22)</f>
        <v>0</v>
      </c>
      <c r="D22" s="31"/>
      <c r="E22" s="64">
        <f>IF(出来高調書!$E22=0,0,F22/出来高調書!$E22)</f>
        <v>0</v>
      </c>
      <c r="F22" s="31"/>
      <c r="G22" s="64">
        <f>IF(出来高調書!$E22=0,0,H22/出来高調書!$E22)</f>
        <v>0</v>
      </c>
      <c r="H22" s="31"/>
      <c r="I22" s="64">
        <f>IF(出来高調書!$E22=0,0,J22/出来高調書!$E22)</f>
        <v>0</v>
      </c>
      <c r="J22" s="31"/>
      <c r="K22" s="64">
        <f>IF(出来高調書!$E22=0,0,L22/出来高調書!$E22)</f>
        <v>0</v>
      </c>
      <c r="L22" s="31"/>
      <c r="M22" s="64">
        <f>IF(出来高調書!$E22=0,0,N22/出来高調書!$E22)</f>
        <v>0</v>
      </c>
      <c r="N22" s="44"/>
      <c r="O22" s="138">
        <f>出来高調書!E22</f>
        <v>0</v>
      </c>
    </row>
    <row r="23" spans="1:15" ht="17.100000000000001" customHeight="1" x14ac:dyDescent="0.2">
      <c r="A23" s="124"/>
      <c r="B23" s="5" t="s">
        <v>8</v>
      </c>
      <c r="C23" s="26">
        <f>IF(出来高調書!$E22=0,0,D23/出来高調書!$E22)</f>
        <v>0</v>
      </c>
      <c r="D23" s="30">
        <f>IF(COUNTBLANK(D22)=1,0,IF(出来高調書!$H22+出来高調書!$J22+出来高調書!$L22+出来高調書!$N22+出来高調書２!$D22+出来高調書２!$F22+出来高調書２!$H22+出来高調書２!$J22+出来高調書２!$L22+出来高調書２!$N22+D22&lt;=出来高調書!$E22,出来高調書!$H22+出来高調書!$J22+出来高調書!$L22+出来高調書!$N22+出来高調書２!$D22+出来高調書２!$F22+出来高調書２!$H22+出来高調書２!$J22+出来高調書２!$L22+出来高調書２!$N22+D22,"予算超過"))</f>
        <v>0</v>
      </c>
      <c r="E23" s="65">
        <f>IF(出来高調書!$E22=0,0,F23/出来高調書!$E22)</f>
        <v>0</v>
      </c>
      <c r="F23" s="30">
        <f>IF(COUNTBLANK(F22)=1,0,IF(出来高調書!$H22+出来高調書!$J22+出来高調書!$L22+出来高調書!$N22+出来高調書２!$D22+出来高調書２!$F22+出来高調書２!$H22+出来高調書２!$J22+出来高調書２!$L22+出来高調書２!$N22+D22+F22&lt;=出来高調書!$E22,出来高調書!$H22+出来高調書!$J22+出来高調書!$L22+出来高調書!$N22+出来高調書２!$D22+出来高調書２!$F22+出来高調書２!$H22+出来高調書２!$J22+出来高調書２!$L22+出来高調書２!$N22+D22+F22,"予算超過"))</f>
        <v>0</v>
      </c>
      <c r="G23" s="65">
        <f>IF(出来高調書!$E22=0,0,H23/出来高調書!$E22)</f>
        <v>0</v>
      </c>
      <c r="H23" s="30">
        <f>IF(COUNTBLANK(H22)=1,0,IF(出来高調書!$H22+出来高調書!$J22+出来高調書!$L22+出来高調書!$N22+出来高調書２!$D22+出来高調書２!$F22+出来高調書２!$H22+出来高調書２!$J22+出来高調書２!$L22+出来高調書２!$N22+D22+F22+H22&lt;=出来高調書!$E22,出来高調書!$H22+出来高調書!$J22+出来高調書!$L22+出来高調書!$N22+出来高調書２!$D22+出来高調書２!$F22+出来高調書２!$H22+出来高調書２!$J22+出来高調書２!$L22+出来高調書２!$N22+D22+F22+H22,"予算超過"))</f>
        <v>0</v>
      </c>
      <c r="I23" s="65">
        <f>IF(出来高調書!$E22=0,0,J23/出来高調書!$E22)</f>
        <v>0</v>
      </c>
      <c r="J23" s="30">
        <f>IF(COUNTBLANK(J22)=1,0,IF(出来高調書!$H22+出来高調書!$J22+出来高調書!$L22+出来高調書!$N22+出来高調書２!$D22+出来高調書２!$F22+出来高調書２!$H22+出来高調書２!$J22+出来高調書２!$L22+出来高調書２!$N22+D22+F22+H22+J22&lt;=出来高調書!$E22,出来高調書!$H22+出来高調書!$J22+出来高調書!$L22+出来高調書!$N22+出来高調書２!$D22+出来高調書２!$F22+出来高調書２!$H22+出来高調書２!$J22+出来高調書２!$L22+出来高調書２!$N22+D22+F22+H22+J22,"予算超過"))</f>
        <v>0</v>
      </c>
      <c r="K23" s="65">
        <f>IF(出来高調書!$E22=0,0,L23/出来高調書!$E22)</f>
        <v>0</v>
      </c>
      <c r="L23" s="30">
        <f>IF(COUNTBLANK(L22)=1,0,IF(出来高調書!$H22+出来高調書!$J22+出来高調書!$L22+出来高調書!$N22+出来高調書２!$D22+出来高調書２!$F22+出来高調書２!$H22+出来高調書２!$J22+出来高調書２!$L22+出来高調書２!$N22+D22+F22+H22+J22+L22&lt;=出来高調書!$E22,出来高調書!$H22+出来高調書!$J22+出来高調書!$L22+出来高調書!$N22+出来高調書２!$D22+出来高調書２!$F22+出来高調書２!$H22+出来高調書２!$J22+出来高調書２!$L22+出来高調書２!$N22+D22+F22+H22+J22+L22,"予算超過"))</f>
        <v>0</v>
      </c>
      <c r="M23" s="65">
        <f>IF(出来高調書!$E22=0,0,N23/出来高調書!$E22)</f>
        <v>0</v>
      </c>
      <c r="N23" s="27">
        <f>IF(COUNTBLANK(N22)=1,0,IF(出来高調書!$H22+出来高調書!$J22+出来高調書!$L22+出来高調書!$N22+出来高調書２!$D22+出来高調書２!$F22+出来高調書２!$H22+出来高調書２!$J22+出来高調書２!$L22+出来高調書２!$N22+D22+F22+H22+J22+L22+N22&lt;=出来高調書!$E22,出来高調書!$H22+出来高調書!$J22+出来高調書!$L22+出来高調書!$N22+出来高調書２!$D22+出来高調書２!$F22+出来高調書２!$H22+出来高調書２!$J22+出来高調書２!$L22+出来高調書２!$N22+D22+F22+H22+J22+L22+N22,"予算超過"))</f>
        <v>0</v>
      </c>
      <c r="O23" s="138"/>
    </row>
    <row r="24" spans="1:15" ht="21" customHeight="1" x14ac:dyDescent="0.2">
      <c r="A24" s="46"/>
      <c r="B24" s="38"/>
      <c r="C24" s="38"/>
      <c r="D24" s="47"/>
      <c r="E24" s="38"/>
      <c r="F24" s="47"/>
      <c r="G24" s="38"/>
      <c r="H24" s="38"/>
      <c r="I24" s="48"/>
      <c r="J24" s="49"/>
      <c r="O24" s="82">
        <f>出来高調書!E24</f>
        <v>0</v>
      </c>
    </row>
    <row r="25" spans="1:15" ht="17.100000000000001" customHeight="1" x14ac:dyDescent="0.2">
      <c r="A25" s="59" t="s">
        <v>37</v>
      </c>
      <c r="B25" s="40" t="s">
        <v>7</v>
      </c>
      <c r="C25" s="63">
        <f>IF(出来高調書!$E24=0,0,D25/出来高調書!$E24)</f>
        <v>0</v>
      </c>
      <c r="D25" s="29">
        <f>D8+D10+D12+D14+D16+D18+D20+D22</f>
        <v>0</v>
      </c>
      <c r="E25" s="66">
        <f>IF(出来高調書!$E24=0,0,F25/出来高調書!$E24)</f>
        <v>0</v>
      </c>
      <c r="F25" s="29">
        <f>F8+F10+F12+F14+F16+F18+F20+F22</f>
        <v>0</v>
      </c>
      <c r="G25" s="66">
        <f>IF(出来高調書!$E24=0,0,H25/出来高調書!$E24)</f>
        <v>0</v>
      </c>
      <c r="H25" s="29">
        <f>H8+H10+H12+H14+H16+H18+H20+H22</f>
        <v>0</v>
      </c>
      <c r="I25" s="66">
        <f>IF(出来高調書!$E24=0,0,J25/出来高調書!$E24)</f>
        <v>0</v>
      </c>
      <c r="J25" s="29">
        <f>J8+J10+J12+J14+J16+J18+J20+J22</f>
        <v>0</v>
      </c>
      <c r="K25" s="66">
        <f>IF(出来高調書!$E24=0,0,L25/出来高調書!$E24)</f>
        <v>0</v>
      </c>
      <c r="L25" s="29">
        <f>L8+L10+L12+L14+L16+L18+L20+L22</f>
        <v>0</v>
      </c>
      <c r="M25" s="66">
        <f>IF(出来高調書!$E24=0,0,N25/出来高調書!$E24)</f>
        <v>0</v>
      </c>
      <c r="N25" s="28">
        <f>N8+N10+N12+N14+N16+N18+N20+N22</f>
        <v>0</v>
      </c>
    </row>
    <row r="26" spans="1:15" ht="17.100000000000001" customHeight="1" x14ac:dyDescent="0.2">
      <c r="A26" s="60" t="s">
        <v>40</v>
      </c>
      <c r="B26" s="45" t="s">
        <v>8</v>
      </c>
      <c r="C26" s="26">
        <f>IF(出来高調書!$E24=0,0,D26/出来高調書!$E24)</f>
        <v>0</v>
      </c>
      <c r="D26" s="30">
        <f>IF(D25=0,0,IF(出来高調書!$H25+出来高調書!$J25+出来高調書!$L25+出来高調書!$N25+出来高調書２!$D25+出来高調書２!$F25+出来高調書２!$H25+出来高調書２!$J25+出来高調書２!$L25+出来高調書２!$N25+D25&lt;=出来高調書!$E24,IF(D9+D11+D13+D15+D17+D19+D21+D23&gt;0,出来高調書!$H25+出来高調書!$J25+出来高調書!$L25+出来高調書!$N25+出来高調書２!$D25+出来高調書２!$F25+出来高調書２!$H25+出来高調書２!$J25+出来高調書２!$L25+出来高調書２!$N25+D25,"予算超過"),"予算超過"))</f>
        <v>0</v>
      </c>
      <c r="E26" s="65">
        <f>IF(出来高調書!$E24=0,0,F26/出来高調書!$E24)</f>
        <v>0</v>
      </c>
      <c r="F26" s="30">
        <f>IF(F25=0,0,IF(出来高調書!$H25+出来高調書!$J25+出来高調書!$L25+出来高調書!$N25+出来高調書２!$D25+出来高調書２!$F25+出来高調書２!$H25+出来高調書２!$J25+出来高調書２!$L25+出来高調書２!$N25+D25+F25&lt;=出来高調書!$E24,IF(F9+F11+F13+F15+F17+F19+F21+F23&gt;0,出来高調書!$H25+出来高調書!$J25+出来高調書!$L25+出来高調書!$N25+出来高調書２!$D25+出来高調書２!$F25+出来高調書２!$H25+出来高調書２!$J25+出来高調書２!$L25+出来高調書２!$N25+D25+F25,"予算超過"),"予算超過"))</f>
        <v>0</v>
      </c>
      <c r="G26" s="65">
        <f>IF(出来高調書!$E24=0,0,H26/出来高調書!$E24)</f>
        <v>0</v>
      </c>
      <c r="H26" s="30">
        <f>IF(H25=0,0,IF(出来高調書!$H25+出来高調書!$J25+出来高調書!$L25+出来高調書!$N25+出来高調書２!$D25+出来高調書２!$F25+出来高調書２!$H25+出来高調書２!$J25+出来高調書２!$L25+出来高調書２!$N25+D25+F25+H25&lt;=出来高調書!$E24,IF(H9+H11+H13+H15+H17+H19+H21+H23&gt;0,出来高調書!$H25+出来高調書!$J25+出来高調書!$L25+出来高調書!$N25+出来高調書２!$D25+出来高調書２!$F25+出来高調書２!$H25+出来高調書２!$J25+出来高調書２!$L25+出来高調書２!$N25+D25+F25+H25,"予算超過"),"予算超過"))</f>
        <v>0</v>
      </c>
      <c r="I26" s="65">
        <f>IF(出来高調書!$E24=0,0,J26/出来高調書!$E24)</f>
        <v>0</v>
      </c>
      <c r="J26" s="30">
        <f>IF(J25=0,0,IF(出来高調書!$H25+出来高調書!$J25+出来高調書!$L25+出来高調書!$N25+出来高調書２!$D25+出来高調書２!$F25+出来高調書２!$H25+出来高調書２!$J25+出来高調書２!$L25+出来高調書２!$N25+D25+F25+H25+J25&lt;=出来高調書!$E24,IF(J9+J11+J13+J15+J17+J19+J21+J23&gt;0,出来高調書!$H25+出来高調書!$J25+出来高調書!$L25+出来高調書!$N25+出来高調書２!$D25+出来高調書２!$F25+出来高調書２!$H25+出来高調書２!$J25+出来高調書２!$L25+出来高調書２!$N25+D25+F25+H25+J25,"予算超過"),"予算超過"))</f>
        <v>0</v>
      </c>
      <c r="K26" s="65">
        <f>IF(出来高調書!$E24=0,0,L26/出来高調書!$E24)</f>
        <v>0</v>
      </c>
      <c r="L26" s="30">
        <f>IF(L25=0,0,IF(出来高調書!$H25+出来高調書!$J25+出来高調書!$L25+出来高調書!$N25+出来高調書２!$D25+出来高調書２!$F25+出来高調書２!$H25+出来高調書２!$J25+出来高調書２!$L25+出来高調書２!$N25+D25+F25+H25+J25+L25&lt;=出来高調書!$E24,IF(L9+L11+L13+L15+L17+L19+L21+L23&gt;0,出来高調書!$H25+出来高調書!$J25+出来高調書!$L25+出来高調書!$N25+出来高調書２!$D25+出来高調書２!$F25+出来高調書２!$H25+出来高調書２!$J25+出来高調書２!$L25+出来高調書２!$N25+D25+F25+H25+J25+L25,"予算超過"),"予算超過"))</f>
        <v>0</v>
      </c>
      <c r="M26" s="65">
        <f>IF(出来高調書!$E24=0,0,N26/出来高調書!$E24)</f>
        <v>0</v>
      </c>
      <c r="N26" s="27">
        <f>IF(N25=0,0,IF(出来高調書!$H25+出来高調書!$J25+出来高調書!$L25+出来高調書!$N25+出来高調書２!$D25+出来高調書２!$F25+出来高調書２!$H25+出来高調書２!$J25+出来高調書２!$L25+出来高調書２!$N25+D25+F25+H25+J25+L25+N25&lt;=出来高調書!$E24,IF(N9+N11+N13+N15+N17+N19+N21+N23&gt;0,出来高調書!$H25+出来高調書!$J25+出来高調書!$L25+出来高調書!$N25+出来高調書２!$D25+出来高調書２!$F25+出来高調書２!$H25+出来高調書２!$J25+出来高調書２!$L25+出来高調書２!$N25+D25+F25+H25+J25+L25+N25,"予算超過"),"予算超過"))</f>
        <v>0</v>
      </c>
    </row>
    <row r="27" spans="1:15" ht="16.5" customHeight="1" x14ac:dyDescent="0.2">
      <c r="A27" s="61"/>
      <c r="B27" s="50"/>
      <c r="C27" s="99" t="s">
        <v>38</v>
      </c>
      <c r="D27" s="83"/>
      <c r="E27" s="83" t="s">
        <v>41</v>
      </c>
      <c r="F27" s="83"/>
      <c r="G27" s="83" t="s">
        <v>41</v>
      </c>
      <c r="H27" s="83"/>
      <c r="I27" s="83" t="s">
        <v>41</v>
      </c>
      <c r="J27" s="83"/>
      <c r="K27" s="137" t="s">
        <v>41</v>
      </c>
      <c r="L27" s="83"/>
      <c r="M27" s="137" t="s">
        <v>41</v>
      </c>
      <c r="N27" s="84"/>
    </row>
    <row r="28" spans="1:15" ht="19.5" customHeight="1" x14ac:dyDescent="0.2">
      <c r="A28" s="73"/>
      <c r="B28" s="50"/>
      <c r="C28" s="85"/>
      <c r="D28" s="86"/>
      <c r="E28" s="86"/>
      <c r="F28" s="86"/>
      <c r="G28" s="86"/>
      <c r="H28" s="86"/>
      <c r="I28" s="86"/>
      <c r="J28" s="86"/>
      <c r="K28" s="135"/>
      <c r="L28" s="86"/>
      <c r="M28" s="135"/>
      <c r="N28" s="89"/>
    </row>
    <row r="29" spans="1:15" ht="19.5" customHeight="1" x14ac:dyDescent="0.2">
      <c r="A29" s="73"/>
      <c r="B29" s="50"/>
      <c r="C29" s="87"/>
      <c r="D29" s="88"/>
      <c r="E29" s="88"/>
      <c r="F29" s="88"/>
      <c r="G29" s="88"/>
      <c r="H29" s="88"/>
      <c r="I29" s="88"/>
      <c r="J29" s="88"/>
      <c r="K29" s="136"/>
      <c r="L29" s="88"/>
      <c r="M29" s="136"/>
      <c r="N29" s="90"/>
    </row>
    <row r="30" spans="1:15" ht="12.75" customHeight="1" x14ac:dyDescent="0.2">
      <c r="A30" s="73"/>
      <c r="B30" s="50"/>
      <c r="C30" s="51"/>
      <c r="D30" s="51"/>
      <c r="E30" s="51"/>
      <c r="F30" s="51"/>
      <c r="G30" s="51"/>
      <c r="H30" s="51"/>
      <c r="I30" s="51"/>
      <c r="J30" s="51"/>
      <c r="K30" s="51"/>
      <c r="L30" s="51"/>
      <c r="M30" s="51"/>
      <c r="N30" s="51"/>
    </row>
    <row r="31" spans="1:15" ht="17.100000000000001" customHeight="1" x14ac:dyDescent="0.2">
      <c r="A31" s="59" t="s">
        <v>11</v>
      </c>
      <c r="B31" s="40" t="s">
        <v>7</v>
      </c>
      <c r="C31" s="52"/>
      <c r="D31" s="53"/>
      <c r="E31" s="52"/>
      <c r="F31" s="53"/>
      <c r="G31" s="52"/>
      <c r="H31" s="52"/>
      <c r="I31" s="52"/>
      <c r="J31" s="52"/>
      <c r="K31" s="68"/>
      <c r="L31" s="52"/>
      <c r="M31" s="68"/>
      <c r="N31" s="54"/>
    </row>
    <row r="32" spans="1:15" ht="17.100000000000001" customHeight="1" x14ac:dyDescent="0.2">
      <c r="A32" s="60" t="s">
        <v>12</v>
      </c>
      <c r="B32" s="45" t="s">
        <v>8</v>
      </c>
      <c r="C32" s="55"/>
      <c r="D32" s="56"/>
      <c r="E32" s="55"/>
      <c r="F32" s="56"/>
      <c r="G32" s="55"/>
      <c r="H32" s="55"/>
      <c r="I32" s="55"/>
      <c r="J32" s="55"/>
      <c r="K32" s="69"/>
      <c r="L32" s="55"/>
      <c r="M32" s="69"/>
      <c r="N32" s="57"/>
    </row>
    <row r="33" spans="1:14" ht="16.5" customHeight="1" x14ac:dyDescent="0.2">
      <c r="A33" s="38"/>
      <c r="B33" s="50"/>
      <c r="C33" s="99" t="s">
        <v>16</v>
      </c>
      <c r="D33" s="83"/>
      <c r="E33" s="83" t="s">
        <v>16</v>
      </c>
      <c r="F33" s="83"/>
      <c r="G33" s="83" t="s">
        <v>16</v>
      </c>
      <c r="H33" s="83"/>
      <c r="I33" s="83" t="s">
        <v>16</v>
      </c>
      <c r="J33" s="83"/>
      <c r="K33" s="137" t="s">
        <v>16</v>
      </c>
      <c r="L33" s="83"/>
      <c r="M33" s="137" t="s">
        <v>16</v>
      </c>
      <c r="N33" s="84"/>
    </row>
    <row r="34" spans="1:14" ht="19.5" customHeight="1" x14ac:dyDescent="0.2">
      <c r="A34" s="50"/>
      <c r="B34" s="50"/>
      <c r="C34" s="85"/>
      <c r="D34" s="86"/>
      <c r="E34" s="86"/>
      <c r="F34" s="86"/>
      <c r="G34" s="86"/>
      <c r="H34" s="86"/>
      <c r="I34" s="86"/>
      <c r="J34" s="86"/>
      <c r="K34" s="135"/>
      <c r="L34" s="86"/>
      <c r="M34" s="135"/>
      <c r="N34" s="89"/>
    </row>
    <row r="35" spans="1:14" ht="19.5" customHeight="1" x14ac:dyDescent="0.2">
      <c r="A35" s="50"/>
      <c r="B35" s="50"/>
      <c r="C35" s="87"/>
      <c r="D35" s="88"/>
      <c r="E35" s="88"/>
      <c r="F35" s="88"/>
      <c r="G35" s="88"/>
      <c r="H35" s="88"/>
      <c r="I35" s="88"/>
      <c r="J35" s="88"/>
      <c r="K35" s="136"/>
      <c r="L35" s="88"/>
      <c r="M35" s="136"/>
      <c r="N35" s="90"/>
    </row>
  </sheetData>
  <mergeCells count="55">
    <mergeCell ref="K6:L6"/>
    <mergeCell ref="I6:J6"/>
    <mergeCell ref="J4:K4"/>
    <mergeCell ref="L4:N4"/>
    <mergeCell ref="M6:N6"/>
    <mergeCell ref="A22:A23"/>
    <mergeCell ref="A20:A21"/>
    <mergeCell ref="A18:A19"/>
    <mergeCell ref="A6:A7"/>
    <mergeCell ref="A16:A17"/>
    <mergeCell ref="A14:A15"/>
    <mergeCell ref="A12:A13"/>
    <mergeCell ref="A10:A11"/>
    <mergeCell ref="A1:L1"/>
    <mergeCell ref="A8:A9"/>
    <mergeCell ref="C6:D6"/>
    <mergeCell ref="E6:F6"/>
    <mergeCell ref="G6:H6"/>
    <mergeCell ref="B2:E2"/>
    <mergeCell ref="L2:N2"/>
    <mergeCell ref="B3:E3"/>
    <mergeCell ref="L3:N3"/>
    <mergeCell ref="B4:E4"/>
    <mergeCell ref="I27:J27"/>
    <mergeCell ref="C28:D29"/>
    <mergeCell ref="E28:F29"/>
    <mergeCell ref="G28:H29"/>
    <mergeCell ref="I28:J29"/>
    <mergeCell ref="C27:D27"/>
    <mergeCell ref="E27:F27"/>
    <mergeCell ref="G27:H27"/>
    <mergeCell ref="I33:J33"/>
    <mergeCell ref="C34:D35"/>
    <mergeCell ref="E34:F35"/>
    <mergeCell ref="G34:H35"/>
    <mergeCell ref="I34:J35"/>
    <mergeCell ref="C33:D33"/>
    <mergeCell ref="E33:F33"/>
    <mergeCell ref="G33:H33"/>
    <mergeCell ref="O8:O9"/>
    <mergeCell ref="O10:O11"/>
    <mergeCell ref="O12:O13"/>
    <mergeCell ref="O14:O15"/>
    <mergeCell ref="O16:O17"/>
    <mergeCell ref="O18:O19"/>
    <mergeCell ref="O20:O21"/>
    <mergeCell ref="O22:O23"/>
    <mergeCell ref="K34:L35"/>
    <mergeCell ref="M27:N27"/>
    <mergeCell ref="M28:N29"/>
    <mergeCell ref="M33:N33"/>
    <mergeCell ref="M34:N35"/>
    <mergeCell ref="K33:L33"/>
    <mergeCell ref="K27:L27"/>
    <mergeCell ref="K28:L29"/>
  </mergeCells>
  <phoneticPr fontId="2"/>
  <conditionalFormatting sqref="O8:O23 A8:A23 H25 F25 D25 J25 L25 N25">
    <cfRule type="cellIs" dxfId="13" priority="1" stopIfTrue="1" operator="equal">
      <formula>0</formula>
    </cfRule>
  </conditionalFormatting>
  <conditionalFormatting sqref="E25:E26 G25:G26 M25:M26 K8:K23 C25:C26 C8:C23 E8:E23 G8:G23 I8:I23 I25:I26 K25:K26 M8:M23">
    <cfRule type="cellIs" dxfId="12" priority="2" stopIfTrue="1" operator="equal">
      <formula>0</formula>
    </cfRule>
    <cfRule type="cellIs" dxfId="11" priority="3" stopIfTrue="1" operator="greaterThan">
      <formula>1</formula>
    </cfRule>
  </conditionalFormatting>
  <conditionalFormatting sqref="D9 L13 L15 L17 L19 L21 L23 L11 F9 D11 D13 D15 D17 D19 D21 D23 H9 F11 F13 F15 F17 F19 F21 F23 J9 H11 H13 H15 H17 H19 H21 H23 L9 J11 J13 J15 J17 J19 J21 J23 N9 N11 N13 N15 N17 N19 N21 N23">
    <cfRule type="cellIs" dxfId="10" priority="4" stopIfTrue="1" operator="equal">
      <formula>0</formula>
    </cfRule>
    <cfRule type="cellIs" dxfId="9" priority="5" stopIfTrue="1" operator="greaterThan">
      <formula>$O8</formula>
    </cfRule>
  </conditionalFormatting>
  <conditionalFormatting sqref="D26 F26 H26 J26 L26 N26">
    <cfRule type="cellIs" dxfId="8" priority="6" stopIfTrue="1" operator="equal">
      <formula>0</formula>
    </cfRule>
    <cfRule type="cellIs" dxfId="7" priority="7" stopIfTrue="1" operator="greaterThan">
      <formula>$O24</formula>
    </cfRule>
  </conditionalFormatting>
  <pageMargins left="0.39370078740157483" right="0" top="0.39370078740157483" bottom="0" header="0.51181102362204722" footer="0.51181102362204722"/>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zoomScaleNormal="100" workbookViewId="0">
      <selection sqref="A1:N1"/>
    </sheetView>
  </sheetViews>
  <sheetFormatPr defaultRowHeight="13.2" x14ac:dyDescent="0.2"/>
  <cols>
    <col min="1" max="1" width="15.88671875" customWidth="1"/>
    <col min="2" max="3" width="5.77734375" customWidth="1"/>
    <col min="4" max="4" width="8.33203125" customWidth="1"/>
    <col min="5" max="5" width="15.88671875" customWidth="1"/>
    <col min="6" max="7" width="5.77734375" customWidth="1"/>
    <col min="8" max="8" width="13.33203125" customWidth="1"/>
    <col min="9" max="9" width="5.77734375" customWidth="1"/>
    <col min="10" max="10" width="13.33203125" customWidth="1"/>
    <col min="11" max="11" width="5.77734375" customWidth="1"/>
    <col min="12" max="12" width="13.33203125" customWidth="1"/>
    <col min="13" max="13" width="5.77734375" customWidth="1"/>
    <col min="14" max="15" width="13.33203125" customWidth="1"/>
  </cols>
  <sheetData>
    <row r="1" spans="1:14" ht="20.100000000000001" customHeight="1" x14ac:dyDescent="0.25">
      <c r="A1" s="112" t="s">
        <v>0</v>
      </c>
      <c r="B1" s="112"/>
      <c r="C1" s="112"/>
      <c r="D1" s="112"/>
      <c r="E1" s="112"/>
      <c r="F1" s="112"/>
      <c r="G1" s="112"/>
      <c r="H1" s="112"/>
      <c r="I1" s="112"/>
      <c r="J1" s="112"/>
      <c r="K1" s="112"/>
      <c r="L1" s="112"/>
      <c r="M1" s="112"/>
      <c r="N1" s="112"/>
    </row>
    <row r="2" spans="1:14" ht="20.100000000000001" customHeight="1" x14ac:dyDescent="0.25">
      <c r="A2" s="33" t="s">
        <v>9</v>
      </c>
      <c r="B2" s="118"/>
      <c r="C2" s="118"/>
      <c r="D2" s="118"/>
      <c r="E2" s="118"/>
      <c r="F2" s="32"/>
      <c r="G2" s="32"/>
      <c r="H2" s="32"/>
      <c r="I2" s="32"/>
      <c r="J2" s="34" t="s">
        <v>17</v>
      </c>
      <c r="K2" s="33"/>
      <c r="L2" s="118"/>
      <c r="M2" s="118"/>
      <c r="N2" s="118"/>
    </row>
    <row r="3" spans="1:14" ht="20.100000000000001" customHeight="1" x14ac:dyDescent="0.25">
      <c r="A3" s="35" t="s">
        <v>14</v>
      </c>
      <c r="B3" s="118"/>
      <c r="C3" s="118"/>
      <c r="D3" s="118"/>
      <c r="E3" s="118"/>
      <c r="F3" s="32"/>
      <c r="G3" s="32"/>
      <c r="H3" s="32"/>
      <c r="I3" s="32"/>
      <c r="J3" s="36" t="s">
        <v>10</v>
      </c>
      <c r="K3" s="37"/>
      <c r="L3" s="119"/>
      <c r="M3" s="119"/>
      <c r="N3" s="119"/>
    </row>
    <row r="4" spans="1:14" ht="20.100000000000001" customHeight="1" x14ac:dyDescent="0.2">
      <c r="A4" s="37" t="s">
        <v>31</v>
      </c>
      <c r="B4" s="120" t="s">
        <v>43</v>
      </c>
      <c r="C4" s="120"/>
      <c r="D4" s="120"/>
      <c r="E4" s="120"/>
      <c r="F4" s="38"/>
      <c r="G4" s="38"/>
      <c r="H4" s="38"/>
      <c r="I4" s="38"/>
      <c r="J4" s="115" t="s">
        <v>1</v>
      </c>
      <c r="K4" s="115"/>
      <c r="L4" s="118"/>
      <c r="M4" s="118"/>
      <c r="N4" s="118"/>
    </row>
    <row r="5" spans="1:14" ht="9.9" customHeight="1" x14ac:dyDescent="0.2">
      <c r="A5" s="39"/>
      <c r="B5" s="39"/>
      <c r="C5" s="39"/>
      <c r="D5" s="39"/>
      <c r="E5" s="39"/>
      <c r="F5" s="38"/>
      <c r="G5" s="38"/>
      <c r="H5" s="38"/>
      <c r="I5" s="38"/>
      <c r="J5" s="39"/>
      <c r="K5" s="39"/>
      <c r="L5" s="39"/>
      <c r="M5" s="39"/>
      <c r="N5" s="39"/>
    </row>
    <row r="6" spans="1:14" ht="17.100000000000001" customHeight="1" x14ac:dyDescent="0.2">
      <c r="A6" s="99" t="s">
        <v>2</v>
      </c>
      <c r="B6" s="83"/>
      <c r="C6" s="83"/>
      <c r="D6" s="83"/>
      <c r="E6" s="84"/>
      <c r="F6" s="113"/>
      <c r="G6" s="106" t="s">
        <v>32</v>
      </c>
      <c r="H6" s="107"/>
      <c r="I6" s="106" t="s">
        <v>32</v>
      </c>
      <c r="J6" s="107"/>
      <c r="K6" s="106" t="s">
        <v>32</v>
      </c>
      <c r="L6" s="107"/>
      <c r="M6" s="100" t="s">
        <v>32</v>
      </c>
      <c r="N6" s="101"/>
    </row>
    <row r="7" spans="1:14" ht="17.100000000000001" customHeight="1" x14ac:dyDescent="0.2">
      <c r="A7" s="41" t="s">
        <v>13</v>
      </c>
      <c r="B7" s="42" t="s">
        <v>3</v>
      </c>
      <c r="C7" s="42" t="s">
        <v>4</v>
      </c>
      <c r="D7" s="42" t="s">
        <v>5</v>
      </c>
      <c r="E7" s="43" t="s">
        <v>6</v>
      </c>
      <c r="F7" s="114"/>
      <c r="G7" s="42" t="s">
        <v>3</v>
      </c>
      <c r="H7" s="42" t="s">
        <v>6</v>
      </c>
      <c r="I7" s="42" t="s">
        <v>3</v>
      </c>
      <c r="J7" s="42" t="s">
        <v>6</v>
      </c>
      <c r="K7" s="80" t="s">
        <v>3</v>
      </c>
      <c r="L7" s="80" t="s">
        <v>6</v>
      </c>
      <c r="M7" s="79" t="s">
        <v>3</v>
      </c>
      <c r="N7" s="43" t="s">
        <v>6</v>
      </c>
    </row>
    <row r="8" spans="1:14" ht="17.100000000000001" customHeight="1" x14ac:dyDescent="0.2">
      <c r="A8" s="91" t="s">
        <v>34</v>
      </c>
      <c r="B8" s="102">
        <v>1</v>
      </c>
      <c r="C8" s="102" t="s">
        <v>33</v>
      </c>
      <c r="D8" s="102"/>
      <c r="E8" s="110">
        <v>500000</v>
      </c>
      <c r="F8" s="40" t="s">
        <v>7</v>
      </c>
      <c r="G8" s="25">
        <f>IF($E8=0,0,H8/$E8)</f>
        <v>0.4</v>
      </c>
      <c r="H8" s="31">
        <v>200000</v>
      </c>
      <c r="I8" s="25">
        <f>IF($E8=0,0,J8/$E8)</f>
        <v>0</v>
      </c>
      <c r="J8" s="31">
        <v>0</v>
      </c>
      <c r="K8" s="25">
        <f>IF($E8=0,0,L8/$E8)</f>
        <v>0</v>
      </c>
      <c r="L8" s="31"/>
      <c r="M8" s="25">
        <f>IF($E8=0,0,N8/$E8)</f>
        <v>0</v>
      </c>
      <c r="N8" s="76"/>
    </row>
    <row r="9" spans="1:14" ht="17.100000000000001" customHeight="1" x14ac:dyDescent="0.2">
      <c r="A9" s="92"/>
      <c r="B9" s="103"/>
      <c r="C9" s="103"/>
      <c r="D9" s="103"/>
      <c r="E9" s="111"/>
      <c r="F9" s="45" t="s">
        <v>8</v>
      </c>
      <c r="G9" s="26">
        <f>IF($E8=0,0,H9/$E8)</f>
        <v>0.4</v>
      </c>
      <c r="H9" s="30">
        <f>IF($E8=0,0,IF(H8&lt;=$E8,H8,"予算超過"))</f>
        <v>200000</v>
      </c>
      <c r="I9" s="26">
        <f>IF($E8=0,0,J9/$E8)</f>
        <v>0.4</v>
      </c>
      <c r="J9" s="30">
        <f>IF(COUNTBLANK(J8)=1,0,IF(H8+J8&lt;=$E8,H8+J8,"予算超過"))</f>
        <v>200000</v>
      </c>
      <c r="K9" s="26">
        <f>IF($E8=0,0,L9/$E8)</f>
        <v>0</v>
      </c>
      <c r="L9" s="30">
        <f>IF(COUNTBLANK(L8)=1,0,IF(H8+J8+L8&lt;=$E8,H8+J8+L8,"予算超過"))</f>
        <v>0</v>
      </c>
      <c r="M9" s="26">
        <f>IF($E8=0,0,N9/$E8)</f>
        <v>0</v>
      </c>
      <c r="N9" s="27">
        <f>IF(COUNTBLANK(N8)=1,0,IF(H8+J8+L8+N8&lt;=$E8,H8+J8+L8+N8,"予算超過"))</f>
        <v>0</v>
      </c>
    </row>
    <row r="10" spans="1:14" ht="17.100000000000001" customHeight="1" x14ac:dyDescent="0.2">
      <c r="A10" s="91" t="s">
        <v>35</v>
      </c>
      <c r="B10" s="102">
        <v>1</v>
      </c>
      <c r="C10" s="102" t="s">
        <v>42</v>
      </c>
      <c r="D10" s="102"/>
      <c r="E10" s="110">
        <v>300000</v>
      </c>
      <c r="F10" s="40" t="s">
        <v>7</v>
      </c>
      <c r="G10" s="25">
        <f>IF($E10=0," ",H10/$E10)</f>
        <v>0.5</v>
      </c>
      <c r="H10" s="31">
        <v>150000</v>
      </c>
      <c r="I10" s="25">
        <f>IF($E10=0,0,J10/$E10)</f>
        <v>0.16666666666666666</v>
      </c>
      <c r="J10" s="31">
        <v>50000</v>
      </c>
      <c r="K10" s="25">
        <f>IF($E10=0,0,L10/$E10)</f>
        <v>0</v>
      </c>
      <c r="L10" s="31"/>
      <c r="M10" s="25">
        <f>IF($E10=0,0,N10/$E10)</f>
        <v>0</v>
      </c>
      <c r="N10" s="44"/>
    </row>
    <row r="11" spans="1:14" ht="17.100000000000001" customHeight="1" x14ac:dyDescent="0.2">
      <c r="A11" s="92"/>
      <c r="B11" s="103"/>
      <c r="C11" s="103"/>
      <c r="D11" s="103"/>
      <c r="E11" s="111"/>
      <c r="F11" s="45" t="s">
        <v>8</v>
      </c>
      <c r="G11" s="26">
        <f>IF($E10=0," ",H11/$E10)</f>
        <v>0.5</v>
      </c>
      <c r="H11" s="30">
        <f>IF($E10=" ",0,IF(H10&lt;=$E10,H10,"予算超過"))</f>
        <v>150000</v>
      </c>
      <c r="I11" s="26">
        <f>IF($E10=0,0,J11/$E10)</f>
        <v>0.66666666666666663</v>
      </c>
      <c r="J11" s="30">
        <f>IF(COUNTBLANK(J10)=1,0,IF(H10+J10&lt;=$E10,H10+J10,"予算超過"))</f>
        <v>200000</v>
      </c>
      <c r="K11" s="26">
        <f>IF($E10=0,0,L11/$E10)</f>
        <v>0</v>
      </c>
      <c r="L11" s="30">
        <f>IF(COUNTBLANK(L10)=1,0,IF(H10+J10+L10&lt;=$E10,H10+J10+L10,"予算超過"))</f>
        <v>0</v>
      </c>
      <c r="M11" s="26">
        <f>IF($E10=0,0,N11/$E10)</f>
        <v>0</v>
      </c>
      <c r="N11" s="27">
        <f>IF(COUNTBLANK(N10)=1,0,IF(H10+J10+L10+N10&lt;=$E10,H10+J10+L10+N10,"予算超過"))</f>
        <v>0</v>
      </c>
    </row>
    <row r="12" spans="1:14" ht="17.100000000000001" customHeight="1" x14ac:dyDescent="0.2">
      <c r="A12" s="108" t="s">
        <v>36</v>
      </c>
      <c r="B12" s="102">
        <v>1</v>
      </c>
      <c r="C12" s="102" t="s">
        <v>42</v>
      </c>
      <c r="D12" s="102"/>
      <c r="E12" s="110">
        <v>400000</v>
      </c>
      <c r="F12" s="40" t="s">
        <v>7</v>
      </c>
      <c r="G12" s="25">
        <f>IF($E12=0," ",H12/$E12)</f>
        <v>0.5</v>
      </c>
      <c r="H12" s="31">
        <v>200000</v>
      </c>
      <c r="I12" s="25">
        <f>IF($E12=0,0,J12/$E12)</f>
        <v>0.75</v>
      </c>
      <c r="J12" s="31">
        <v>300000</v>
      </c>
      <c r="K12" s="25">
        <f>IF($E12=0,0,L12/$E12)</f>
        <v>0</v>
      </c>
      <c r="L12" s="31"/>
      <c r="M12" s="25">
        <f>IF($E12=0,0,N12/$E12)</f>
        <v>0</v>
      </c>
      <c r="N12" s="44"/>
    </row>
    <row r="13" spans="1:14" ht="17.100000000000001" customHeight="1" x14ac:dyDescent="0.2">
      <c r="A13" s="109"/>
      <c r="B13" s="103"/>
      <c r="C13" s="103"/>
      <c r="D13" s="103"/>
      <c r="E13" s="111"/>
      <c r="F13" s="45" t="s">
        <v>8</v>
      </c>
      <c r="G13" s="26">
        <f>IF($E12=0," ",H13/$E12)</f>
        <v>0.5</v>
      </c>
      <c r="H13" s="30">
        <f>IF($E12=" ",0,IF(H12&lt;=$E12,H12,"予算超過"))</f>
        <v>200000</v>
      </c>
      <c r="I13" s="26" t="e">
        <f>IF($E12=0,0,J13/$E12)</f>
        <v>#VALUE!</v>
      </c>
      <c r="J13" s="30" t="str">
        <f>IF(COUNTBLANK(J12)=1,0,IF(H12+J12&lt;=$E12,H12+J12,"予算超過"))</f>
        <v>予算超過</v>
      </c>
      <c r="K13" s="26">
        <f>IF($E12=0,0,L13/$E12)</f>
        <v>0</v>
      </c>
      <c r="L13" s="30">
        <f>IF(COUNTBLANK(L12)=1,0,IF(H12+J12+L12&lt;=$E12,H12+J12+L12,"予算超過"))</f>
        <v>0</v>
      </c>
      <c r="M13" s="26">
        <f>IF($E12=0,0,N13/$E12)</f>
        <v>0</v>
      </c>
      <c r="N13" s="27">
        <f>IF(COUNTBLANK(N12)=1,0,IF(H12+J12+L12+N12&lt;=$E12,H12+J12+L12+N12,"予算超過"))</f>
        <v>0</v>
      </c>
    </row>
    <row r="14" spans="1:14" ht="17.100000000000001" customHeight="1" x14ac:dyDescent="0.2">
      <c r="A14" s="91"/>
      <c r="B14" s="102"/>
      <c r="C14" s="102"/>
      <c r="D14" s="102"/>
      <c r="E14" s="110"/>
      <c r="F14" s="40" t="s">
        <v>7</v>
      </c>
      <c r="G14" s="25" t="str">
        <f>IF($E14=0," ",H14/$E14)</f>
        <v xml:space="preserve"> </v>
      </c>
      <c r="H14" s="31"/>
      <c r="I14" s="25">
        <f>IF($E14=0,0,J14/$E14)</f>
        <v>0</v>
      </c>
      <c r="J14" s="31"/>
      <c r="K14" s="25">
        <f>IF($E14=0,0,L14/$E14)</f>
        <v>0</v>
      </c>
      <c r="L14" s="31"/>
      <c r="M14" s="25">
        <f>IF($E14=0,0,N14/$E14)</f>
        <v>0</v>
      </c>
      <c r="N14" s="44"/>
    </row>
    <row r="15" spans="1:14" ht="17.100000000000001" customHeight="1" x14ac:dyDescent="0.2">
      <c r="A15" s="92"/>
      <c r="B15" s="103"/>
      <c r="C15" s="103"/>
      <c r="D15" s="103"/>
      <c r="E15" s="111"/>
      <c r="F15" s="45" t="s">
        <v>8</v>
      </c>
      <c r="G15" s="26" t="str">
        <f>IF($E14=0," ",H15/$E14)</f>
        <v xml:space="preserve"> </v>
      </c>
      <c r="H15" s="30">
        <f>IF($E14=" ",0,IF(H14&lt;=$E14,H14,"予算超過"))</f>
        <v>0</v>
      </c>
      <c r="I15" s="26">
        <f>IF($E14=0,0,J15/$E14)</f>
        <v>0</v>
      </c>
      <c r="J15" s="30">
        <f>IF(COUNTBLANK(J14)=1,0,IF(H14+J14&lt;=$E14,H14+J14,"予算超過"))</f>
        <v>0</v>
      </c>
      <c r="K15" s="26">
        <f>IF($E14=0,0,L15/$E14)</f>
        <v>0</v>
      </c>
      <c r="L15" s="30">
        <f>IF(COUNTBLANK(L14)=1,0,IF(H14+J14+L14&lt;=$E14,H14+J14+L14,"予算超過"))</f>
        <v>0</v>
      </c>
      <c r="M15" s="26">
        <f>IF($E14=0,0,N15/$E14)</f>
        <v>0</v>
      </c>
      <c r="N15" s="27">
        <f>IF(COUNTBLANK(N14)=1,0,IF(H14+J14+L14+N14&lt;=$E14,H14+J14+L14+N14,"予算超過"))</f>
        <v>0</v>
      </c>
    </row>
    <row r="16" spans="1:14" ht="17.100000000000001" customHeight="1" x14ac:dyDescent="0.2">
      <c r="A16" s="91"/>
      <c r="B16" s="102"/>
      <c r="C16" s="102"/>
      <c r="D16" s="102"/>
      <c r="E16" s="104"/>
      <c r="F16" s="40" t="s">
        <v>7</v>
      </c>
      <c r="G16" s="25" t="str">
        <f>IF($E16=0," ",H16/$E16)</f>
        <v xml:space="preserve"> </v>
      </c>
      <c r="H16" s="31"/>
      <c r="I16" s="25">
        <f>IF($E16=0,0,J16/$E16)</f>
        <v>0</v>
      </c>
      <c r="J16" s="31"/>
      <c r="K16" s="25">
        <f>IF($E16=0,0,L16/$E16)</f>
        <v>0</v>
      </c>
      <c r="L16" s="31"/>
      <c r="M16" s="25">
        <f>IF($E16=0,0,N16/$E16)</f>
        <v>0</v>
      </c>
      <c r="N16" s="44"/>
    </row>
    <row r="17" spans="1:14" ht="17.100000000000001" customHeight="1" x14ac:dyDescent="0.2">
      <c r="A17" s="92"/>
      <c r="B17" s="103"/>
      <c r="C17" s="103"/>
      <c r="D17" s="103"/>
      <c r="E17" s="105"/>
      <c r="F17" s="45" t="s">
        <v>8</v>
      </c>
      <c r="G17" s="26" t="str">
        <f>IF($E16=0," ",H17/$E16)</f>
        <v xml:space="preserve"> </v>
      </c>
      <c r="H17" s="30">
        <f>IF($E16=" ",0,IF(H16&lt;=$E16,H16,"予算超過"))</f>
        <v>0</v>
      </c>
      <c r="I17" s="26">
        <f>IF($E16=0,0,J17/$E16)</f>
        <v>0</v>
      </c>
      <c r="J17" s="30">
        <f>IF(COUNTBLANK(J16)=1,0,IF(H16+J16&lt;=$E16,H16+J16,"予算超過"))</f>
        <v>0</v>
      </c>
      <c r="K17" s="26">
        <f>IF($E16=0,0,L17/$E16)</f>
        <v>0</v>
      </c>
      <c r="L17" s="30">
        <f>IF(COUNTBLANK(L16)=1,0,IF(H16+J16+L16&lt;=$E16,H16+J16+L16,"予算超過"))</f>
        <v>0</v>
      </c>
      <c r="M17" s="26">
        <f>IF($E16=0,0,N17/$E16)</f>
        <v>0</v>
      </c>
      <c r="N17" s="27">
        <f>IF(COUNTBLANK(N16)=1,0,IF(H16+J16+L16+N16&lt;=$E16,H16+J16+L16+N16,"予算超過"))</f>
        <v>0</v>
      </c>
    </row>
    <row r="18" spans="1:14" ht="17.100000000000001" customHeight="1" x14ac:dyDescent="0.2">
      <c r="A18" s="91"/>
      <c r="B18" s="102"/>
      <c r="C18" s="102"/>
      <c r="D18" s="102"/>
      <c r="E18" s="104"/>
      <c r="F18" s="40" t="s">
        <v>7</v>
      </c>
      <c r="G18" s="25" t="str">
        <f>IF($E18=0," ",H18/$E18)</f>
        <v xml:space="preserve"> </v>
      </c>
      <c r="H18" s="31"/>
      <c r="I18" s="25">
        <f>IF($E18=0,0,J18/$E18)</f>
        <v>0</v>
      </c>
      <c r="J18" s="31"/>
      <c r="K18" s="25">
        <f>IF($E18=0,0,L18/$E18)</f>
        <v>0</v>
      </c>
      <c r="L18" s="31"/>
      <c r="M18" s="25">
        <f>IF($E18=0,0,N18/$E18)</f>
        <v>0</v>
      </c>
      <c r="N18" s="44"/>
    </row>
    <row r="19" spans="1:14" ht="17.100000000000001" customHeight="1" x14ac:dyDescent="0.2">
      <c r="A19" s="92"/>
      <c r="B19" s="103"/>
      <c r="C19" s="103"/>
      <c r="D19" s="103"/>
      <c r="E19" s="105"/>
      <c r="F19" s="45" t="s">
        <v>8</v>
      </c>
      <c r="G19" s="26" t="str">
        <f>IF($E18=0," ",H19/$E18)</f>
        <v xml:space="preserve"> </v>
      </c>
      <c r="H19" s="30">
        <f>IF($E18=" ",0,IF(H18&lt;=$E18,H18,"予算超過"))</f>
        <v>0</v>
      </c>
      <c r="I19" s="26">
        <f>IF($E18=0,0,J19/$E18)</f>
        <v>0</v>
      </c>
      <c r="J19" s="30">
        <f>IF(COUNTBLANK(J18)=1,0,IF(H18+J18&lt;=$E18,H18+J18,"予算超過"))</f>
        <v>0</v>
      </c>
      <c r="K19" s="26">
        <f>IF($E18=0,0,L19/$E18)</f>
        <v>0</v>
      </c>
      <c r="L19" s="30">
        <f>IF(COUNTBLANK(L18)=1,0,IF(H18+J18+L18&lt;=$E18,H18+J18+L18,"予算超過"))</f>
        <v>0</v>
      </c>
      <c r="M19" s="26">
        <f>IF($E18=0,0,N19/$E18)</f>
        <v>0</v>
      </c>
      <c r="N19" s="27">
        <f>IF(COUNTBLANK(N18)=1,0,IF(H18+J18+L18+N18&lt;=$E18,H18+J18+L18+N18,"予算超過"))</f>
        <v>0</v>
      </c>
    </row>
    <row r="20" spans="1:14" ht="17.100000000000001" customHeight="1" x14ac:dyDescent="0.2">
      <c r="A20" s="91"/>
      <c r="B20" s="102"/>
      <c r="C20" s="102"/>
      <c r="D20" s="102"/>
      <c r="E20" s="104"/>
      <c r="F20" s="40" t="s">
        <v>7</v>
      </c>
      <c r="G20" s="25" t="str">
        <f>IF($E20=0," ",H20/$E20)</f>
        <v xml:space="preserve"> </v>
      </c>
      <c r="H20" s="31"/>
      <c r="I20" s="25">
        <f>IF($E20=0,0,J20/$E20)</f>
        <v>0</v>
      </c>
      <c r="J20" s="31"/>
      <c r="K20" s="25">
        <f>IF($E20=0,0,L20/$E20)</f>
        <v>0</v>
      </c>
      <c r="L20" s="31"/>
      <c r="M20" s="25">
        <f>IF($E20=0,0,N20/$E20)</f>
        <v>0</v>
      </c>
      <c r="N20" s="44"/>
    </row>
    <row r="21" spans="1:14" ht="17.100000000000001" customHeight="1" x14ac:dyDescent="0.2">
      <c r="A21" s="92"/>
      <c r="B21" s="103"/>
      <c r="C21" s="103"/>
      <c r="D21" s="103"/>
      <c r="E21" s="105"/>
      <c r="F21" s="45" t="s">
        <v>8</v>
      </c>
      <c r="G21" s="26" t="str">
        <f>IF($E20=0," ",H21/$E20)</f>
        <v xml:space="preserve"> </v>
      </c>
      <c r="H21" s="30">
        <f>IF($E20=" ",0,IF(H20&lt;=$E20,H20,"予算超過"))</f>
        <v>0</v>
      </c>
      <c r="I21" s="26">
        <f>IF($E20=0,0,J21/$E20)</f>
        <v>0</v>
      </c>
      <c r="J21" s="30">
        <f>IF(COUNTBLANK(J20)=1,0,IF(H20+J20&lt;=$E20,H20+J20,"予算超過"))</f>
        <v>0</v>
      </c>
      <c r="K21" s="26">
        <f>IF($E20=0,0,L21/$E20)</f>
        <v>0</v>
      </c>
      <c r="L21" s="30">
        <f>IF(COUNTBLANK(L20)=1,0,IF(H20+J20+L20&lt;=$E20,H20+J20+L20,"予算超過"))</f>
        <v>0</v>
      </c>
      <c r="M21" s="26">
        <f>IF($E20=0,0,N21/$E20)</f>
        <v>0</v>
      </c>
      <c r="N21" s="27">
        <f>IF(COUNTBLANK(N20)=1,0,IF(H20+J20+L20+N20&lt;=$E20,H20+J20+L20+N20,"予算超過"))</f>
        <v>0</v>
      </c>
    </row>
    <row r="22" spans="1:14" ht="17.100000000000001" customHeight="1" x14ac:dyDescent="0.2">
      <c r="A22" s="91"/>
      <c r="B22" s="102"/>
      <c r="C22" s="102"/>
      <c r="D22" s="102"/>
      <c r="E22" s="104"/>
      <c r="F22" s="40" t="s">
        <v>7</v>
      </c>
      <c r="G22" s="25" t="str">
        <f>IF($E22=0," ",H22/$E22)</f>
        <v xml:space="preserve"> </v>
      </c>
      <c r="H22" s="31"/>
      <c r="I22" s="25">
        <f>IF($E22=0,0,J22/$E22)</f>
        <v>0</v>
      </c>
      <c r="J22" s="31"/>
      <c r="K22" s="25">
        <f>IF($E22=0,0,L22/$E22)</f>
        <v>0</v>
      </c>
      <c r="L22" s="31"/>
      <c r="M22" s="25">
        <f>IF($E22=0,0,N22/$E22)</f>
        <v>0</v>
      </c>
      <c r="N22" s="44"/>
    </row>
    <row r="23" spans="1:14" ht="17.100000000000001" customHeight="1" x14ac:dyDescent="0.2">
      <c r="A23" s="92"/>
      <c r="B23" s="103"/>
      <c r="C23" s="103"/>
      <c r="D23" s="103"/>
      <c r="E23" s="105"/>
      <c r="F23" s="45" t="s">
        <v>8</v>
      </c>
      <c r="G23" s="26" t="str">
        <f>IF($E22=0," ",H23/$E22)</f>
        <v xml:space="preserve"> </v>
      </c>
      <c r="H23" s="30">
        <f>IF($E22=" ",0,IF(H22&lt;=$E22,H22,"予算超過"))</f>
        <v>0</v>
      </c>
      <c r="I23" s="26">
        <f>IF($E22=0,0,J23/$E22)</f>
        <v>0</v>
      </c>
      <c r="J23" s="30">
        <f>IF(COUNTBLANK(J22)=1,0,IF(H22+J22&lt;=$E22,H22+J22,"予算超過"))</f>
        <v>0</v>
      </c>
      <c r="K23" s="26">
        <f>IF($E22=0,0,L23/$E22)</f>
        <v>0</v>
      </c>
      <c r="L23" s="30">
        <f>IF(COUNTBLANK(L22)=1,0,IF(H22+J22+L22&lt;=$E22,H22+J22+L22,"予算超過"))</f>
        <v>0</v>
      </c>
      <c r="M23" s="26">
        <f>IF($E22=0,0,N23/$E22)</f>
        <v>0</v>
      </c>
      <c r="N23" s="27">
        <f>IF(COUNTBLANK(N22)=1,0,IF(H22+J22+L22+N22&lt;=$E22,H22+J22+L22+N22,"予算超過"))</f>
        <v>0</v>
      </c>
    </row>
    <row r="24" spans="1:14" ht="21" customHeight="1" x14ac:dyDescent="0.2">
      <c r="A24" s="116" t="s">
        <v>15</v>
      </c>
      <c r="B24" s="117"/>
      <c r="C24" s="117"/>
      <c r="D24" s="117"/>
      <c r="E24" s="58">
        <f>SUM(E8:E23)</f>
        <v>1200000</v>
      </c>
      <c r="F24" s="38"/>
      <c r="G24" s="38"/>
      <c r="H24" s="47"/>
      <c r="I24" s="38"/>
      <c r="J24" s="47"/>
      <c r="K24" s="38"/>
      <c r="L24" s="38"/>
      <c r="M24" s="48"/>
      <c r="N24" s="49"/>
    </row>
    <row r="25" spans="1:14" ht="17.100000000000001" customHeight="1" x14ac:dyDescent="0.2">
      <c r="A25" s="93" t="s">
        <v>37</v>
      </c>
      <c r="B25" s="94"/>
      <c r="C25" s="94"/>
      <c r="D25" s="94"/>
      <c r="E25" s="95"/>
      <c r="F25" s="40" t="s">
        <v>7</v>
      </c>
      <c r="G25" s="25">
        <f>IF($E24=0,0,H25/$E24)</f>
        <v>0.45833333333333331</v>
      </c>
      <c r="H25" s="29">
        <f>H8+H10+H12+H14+H16+H18+H20+H22</f>
        <v>550000</v>
      </c>
      <c r="I25" s="25">
        <f>IF($E24=0,0,J25/$E24)</f>
        <v>0.29166666666666669</v>
      </c>
      <c r="J25" s="29">
        <f>J8+J10+J12+J14+J16+J18+J20+J22</f>
        <v>350000</v>
      </c>
      <c r="K25" s="25">
        <f>IF($E24=0,0,L25/$E24)</f>
        <v>0</v>
      </c>
      <c r="L25" s="29">
        <f>L8+L10+L12+L14+L16+L18+L20+L22</f>
        <v>0</v>
      </c>
      <c r="M25" s="25">
        <f>IF($E24=0,0,N25/$E24)</f>
        <v>0</v>
      </c>
      <c r="N25" s="28">
        <f>N8+N10+N12+N14+N16+N18+N20+N22</f>
        <v>0</v>
      </c>
    </row>
    <row r="26" spans="1:14" ht="17.100000000000001" customHeight="1" x14ac:dyDescent="0.2">
      <c r="A26" s="96" t="s">
        <v>40</v>
      </c>
      <c r="B26" s="97"/>
      <c r="C26" s="97"/>
      <c r="D26" s="97"/>
      <c r="E26" s="98"/>
      <c r="F26" s="45" t="s">
        <v>8</v>
      </c>
      <c r="G26" s="26">
        <f>IF($E24=0,0,H26/$E24)</f>
        <v>0.45833333333333331</v>
      </c>
      <c r="H26" s="30">
        <f>IF(H25=0,0,IF(H25&lt;=$E24,IF(H9+H11+H13+H15+H17+H19+H21+H23&gt;0,H25,"予算超過"),"予算超過"))</f>
        <v>550000</v>
      </c>
      <c r="I26" s="26" t="e">
        <f>IF($E24=0,0,J26/$E24)</f>
        <v>#VALUE!</v>
      </c>
      <c r="J26" s="30" t="e">
        <f>IF(J25=0,0,IF(H25+J25&lt;=$E24,IF(J9+J11+J13+J15+J17+J19+J21+J23&gt;0,H25+J25,"予算超過"),"予算超過"))</f>
        <v>#VALUE!</v>
      </c>
      <c r="K26" s="26">
        <f>IF($E24=0,0,L26/$E24)</f>
        <v>0</v>
      </c>
      <c r="L26" s="30">
        <f>IF(L25=0,0,IF(H25+J25+L25&lt;=$E24,IF(L9+L11+L13+L15+L17+L19+L21+L23&gt;0,H25+J25+L25,"予算超過"),"予算超過"))</f>
        <v>0</v>
      </c>
      <c r="M26" s="26">
        <f>IF($E24=0,0,N26/$E24)</f>
        <v>0</v>
      </c>
      <c r="N26" s="27">
        <f>IF(N25=0,0,IF(H25+J25+L25+N25&lt;=$E24,IF(N9+N11+N13+N15+N17+N19+N21+N23&gt;0,H25+J25+L25+N25,"予算超過"),"予算超過"))</f>
        <v>0</v>
      </c>
    </row>
    <row r="27" spans="1:14" ht="16.5" customHeight="1" x14ac:dyDescent="0.2">
      <c r="A27" s="38"/>
      <c r="B27" s="38"/>
      <c r="C27" s="38"/>
      <c r="D27" s="38"/>
      <c r="E27" s="38"/>
      <c r="F27" s="50"/>
      <c r="G27" s="99" t="s">
        <v>38</v>
      </c>
      <c r="H27" s="83"/>
      <c r="I27" s="83" t="s">
        <v>41</v>
      </c>
      <c r="J27" s="83"/>
      <c r="K27" s="83" t="s">
        <v>41</v>
      </c>
      <c r="L27" s="83"/>
      <c r="M27" s="83" t="s">
        <v>41</v>
      </c>
      <c r="N27" s="84"/>
    </row>
    <row r="28" spans="1:14" ht="19.5" customHeight="1" x14ac:dyDescent="0.2">
      <c r="A28" s="50"/>
      <c r="B28" s="50"/>
      <c r="C28" s="50"/>
      <c r="D28" s="50"/>
      <c r="E28" s="50"/>
      <c r="F28" s="50"/>
      <c r="G28" s="85"/>
      <c r="H28" s="86"/>
      <c r="I28" s="86"/>
      <c r="J28" s="86"/>
      <c r="K28" s="86"/>
      <c r="L28" s="86"/>
      <c r="M28" s="86"/>
      <c r="N28" s="89"/>
    </row>
    <row r="29" spans="1:14" ht="19.5" customHeight="1" x14ac:dyDescent="0.2">
      <c r="A29" s="50"/>
      <c r="B29" s="50"/>
      <c r="C29" s="50"/>
      <c r="D29" s="50"/>
      <c r="E29" s="50"/>
      <c r="F29" s="50"/>
      <c r="G29" s="87"/>
      <c r="H29" s="88"/>
      <c r="I29" s="88"/>
      <c r="J29" s="88"/>
      <c r="K29" s="88"/>
      <c r="L29" s="88"/>
      <c r="M29" s="88"/>
      <c r="N29" s="90"/>
    </row>
    <row r="30" spans="1:14" ht="12.75" customHeight="1" x14ac:dyDescent="0.2">
      <c r="A30" s="50"/>
      <c r="B30" s="50"/>
      <c r="C30" s="50"/>
      <c r="D30" s="50"/>
      <c r="E30" s="50"/>
      <c r="F30" s="50"/>
      <c r="G30" s="51"/>
      <c r="H30" s="51"/>
      <c r="I30" s="51"/>
      <c r="J30" s="51"/>
      <c r="K30" s="51"/>
      <c r="L30" s="51"/>
      <c r="M30" s="51"/>
      <c r="N30" s="51"/>
    </row>
    <row r="31" spans="1:14" ht="17.100000000000001" customHeight="1" x14ac:dyDescent="0.2">
      <c r="A31" s="93" t="s">
        <v>11</v>
      </c>
      <c r="B31" s="94"/>
      <c r="C31" s="94"/>
      <c r="D31" s="94"/>
      <c r="E31" s="95"/>
      <c r="F31" s="40" t="s">
        <v>7</v>
      </c>
      <c r="G31" s="52"/>
      <c r="H31" s="53"/>
      <c r="I31" s="52"/>
      <c r="J31" s="53"/>
      <c r="K31" s="52"/>
      <c r="L31" s="52"/>
      <c r="M31" s="52"/>
      <c r="N31" s="54"/>
    </row>
    <row r="32" spans="1:14" ht="17.100000000000001" customHeight="1" x14ac:dyDescent="0.2">
      <c r="A32" s="96" t="s">
        <v>12</v>
      </c>
      <c r="B32" s="97"/>
      <c r="C32" s="97"/>
      <c r="D32" s="97"/>
      <c r="E32" s="98"/>
      <c r="F32" s="45" t="s">
        <v>8</v>
      </c>
      <c r="G32" s="55"/>
      <c r="H32" s="56"/>
      <c r="I32" s="55"/>
      <c r="J32" s="56"/>
      <c r="K32" s="55"/>
      <c r="L32" s="55"/>
      <c r="M32" s="55"/>
      <c r="N32" s="57"/>
    </row>
    <row r="33" spans="1:14" ht="16.5" customHeight="1" x14ac:dyDescent="0.2">
      <c r="A33" s="38"/>
      <c r="B33" s="38"/>
      <c r="C33" s="38"/>
      <c r="D33" s="38"/>
      <c r="E33" s="38"/>
      <c r="F33" s="50"/>
      <c r="G33" s="99" t="s">
        <v>16</v>
      </c>
      <c r="H33" s="83"/>
      <c r="I33" s="83" t="s">
        <v>16</v>
      </c>
      <c r="J33" s="83"/>
      <c r="K33" s="83" t="s">
        <v>16</v>
      </c>
      <c r="L33" s="83"/>
      <c r="M33" s="83" t="s">
        <v>16</v>
      </c>
      <c r="N33" s="84"/>
    </row>
    <row r="34" spans="1:14" ht="19.5" customHeight="1" x14ac:dyDescent="0.2">
      <c r="A34" s="50"/>
      <c r="B34" s="50"/>
      <c r="C34" s="50"/>
      <c r="D34" s="50"/>
      <c r="E34" s="50"/>
      <c r="F34" s="50"/>
      <c r="G34" s="85"/>
      <c r="H34" s="86"/>
      <c r="I34" s="86"/>
      <c r="J34" s="86"/>
      <c r="K34" s="86"/>
      <c r="L34" s="86"/>
      <c r="M34" s="86"/>
      <c r="N34" s="89"/>
    </row>
    <row r="35" spans="1:14" ht="19.5" customHeight="1" x14ac:dyDescent="0.2">
      <c r="A35" s="50"/>
      <c r="B35" s="50"/>
      <c r="C35" s="50"/>
      <c r="D35" s="50"/>
      <c r="E35" s="50"/>
      <c r="F35" s="50"/>
      <c r="G35" s="87"/>
      <c r="H35" s="88"/>
      <c r="I35" s="88"/>
      <c r="J35" s="88"/>
      <c r="K35" s="88"/>
      <c r="L35" s="88"/>
      <c r="M35" s="88"/>
      <c r="N35" s="90"/>
    </row>
    <row r="36" spans="1:14" ht="20.100000000000001" customHeight="1" x14ac:dyDescent="0.2"/>
    <row r="37" spans="1:14" ht="20.100000000000001" customHeight="1" x14ac:dyDescent="0.2"/>
    <row r="38" spans="1:14" ht="17.100000000000001" customHeight="1" x14ac:dyDescent="0.2"/>
    <row r="39" spans="1:14" ht="17.100000000000001" customHeight="1" x14ac:dyDescent="0.2"/>
    <row r="40" spans="1:14" ht="17.100000000000001" customHeight="1" x14ac:dyDescent="0.2"/>
    <row r="41" spans="1:14" ht="17.100000000000001" customHeight="1" x14ac:dyDescent="0.2"/>
    <row r="42" spans="1:14" ht="17.100000000000001" customHeight="1" x14ac:dyDescent="0.2"/>
    <row r="43" spans="1:14" ht="17.100000000000001" customHeight="1" x14ac:dyDescent="0.2"/>
    <row r="44" spans="1:14" ht="17.100000000000001" customHeight="1" x14ac:dyDescent="0.2"/>
    <row r="45" spans="1:14" ht="17.100000000000001" customHeight="1" x14ac:dyDescent="0.2"/>
    <row r="46" spans="1:14" ht="17.100000000000001" customHeight="1" x14ac:dyDescent="0.2"/>
    <row r="47" spans="1:14" ht="17.100000000000001" customHeight="1" x14ac:dyDescent="0.2"/>
    <row r="48" spans="1:14" ht="17.100000000000001" customHeight="1" x14ac:dyDescent="0.2"/>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sheetData>
  <sheetProtection formatCells="0" selectLockedCells="1"/>
  <mergeCells count="75">
    <mergeCell ref="I27:J27"/>
    <mergeCell ref="K27:L27"/>
    <mergeCell ref="M27:N27"/>
    <mergeCell ref="G28:H29"/>
    <mergeCell ref="I28:J29"/>
    <mergeCell ref="K28:L29"/>
    <mergeCell ref="M28:N29"/>
    <mergeCell ref="A25:E25"/>
    <mergeCell ref="A26:E26"/>
    <mergeCell ref="G27:H27"/>
    <mergeCell ref="M6:N6"/>
    <mergeCell ref="B20:B21"/>
    <mergeCell ref="C20:C21"/>
    <mergeCell ref="D20:D21"/>
    <mergeCell ref="D16:D17"/>
    <mergeCell ref="E16:E17"/>
    <mergeCell ref="A18:A19"/>
    <mergeCell ref="A31:E31"/>
    <mergeCell ref="A32:E32"/>
    <mergeCell ref="G6:H6"/>
    <mergeCell ref="E22:E23"/>
    <mergeCell ref="E20:E21"/>
    <mergeCell ref="A22:A23"/>
    <mergeCell ref="B22:B23"/>
    <mergeCell ref="C22:C23"/>
    <mergeCell ref="D22:D23"/>
    <mergeCell ref="A20:A21"/>
    <mergeCell ref="B18:B19"/>
    <mergeCell ref="C18:C19"/>
    <mergeCell ref="D18:D19"/>
    <mergeCell ref="E18:E19"/>
    <mergeCell ref="A14:A15"/>
    <mergeCell ref="A16:A17"/>
    <mergeCell ref="B16:B17"/>
    <mergeCell ref="C16:C17"/>
    <mergeCell ref="E14:E15"/>
    <mergeCell ref="D14:D15"/>
    <mergeCell ref="C14:C15"/>
    <mergeCell ref="B14:B15"/>
    <mergeCell ref="A12:A13"/>
    <mergeCell ref="C12:C13"/>
    <mergeCell ref="D12:D13"/>
    <mergeCell ref="E12:E13"/>
    <mergeCell ref="A1:N1"/>
    <mergeCell ref="E8:E9"/>
    <mergeCell ref="A8:A9"/>
    <mergeCell ref="B8:B9"/>
    <mergeCell ref="C8:C9"/>
    <mergeCell ref="D8:D9"/>
    <mergeCell ref="F6:F7"/>
    <mergeCell ref="J4:K4"/>
    <mergeCell ref="I6:J6"/>
    <mergeCell ref="K6:L6"/>
    <mergeCell ref="A24:D24"/>
    <mergeCell ref="G33:H33"/>
    <mergeCell ref="I33:J33"/>
    <mergeCell ref="A6:E6"/>
    <mergeCell ref="A10:A11"/>
    <mergeCell ref="B10:B11"/>
    <mergeCell ref="C10:C11"/>
    <mergeCell ref="E10:E11"/>
    <mergeCell ref="D10:D11"/>
    <mergeCell ref="B12:B13"/>
    <mergeCell ref="K33:L33"/>
    <mergeCell ref="M33:N33"/>
    <mergeCell ref="G34:H35"/>
    <mergeCell ref="I34:J35"/>
    <mergeCell ref="K34:L35"/>
    <mergeCell ref="M34:N35"/>
    <mergeCell ref="L2:N2"/>
    <mergeCell ref="L3:N3"/>
    <mergeCell ref="L4:N4"/>
    <mergeCell ref="B2:E2"/>
    <mergeCell ref="B3:E3"/>
    <mergeCell ref="B4:E4"/>
  </mergeCells>
  <phoneticPr fontId="2"/>
  <conditionalFormatting sqref="E8:E23 H12 J25 H25 N25 L25 H10 H14 H16 H18 H20 H22 H8">
    <cfRule type="cellIs" dxfId="6" priority="1" stopIfTrue="1" operator="equal">
      <formula>0</formula>
    </cfRule>
  </conditionalFormatting>
  <conditionalFormatting sqref="K25:K26 M25:M26 I25:I26 I8:I23 G25:G26 M8:M23 K8:K23 G8:G23">
    <cfRule type="cellIs" dxfId="5" priority="2" stopIfTrue="1" operator="equal">
      <formula>0</formula>
    </cfRule>
    <cfRule type="cellIs" dxfId="4" priority="3" stopIfTrue="1" operator="greaterThan">
      <formula>1</formula>
    </cfRule>
  </conditionalFormatting>
  <conditionalFormatting sqref="J11 H11 H13 J15 J17 J19 J21 J23 L11 N11 L13 N13 L15 N15 N17 J9 N19 L17 N21 L19 N23 L21 L9 N9 L23 H23 J13 H15 H17 H19 H21 H9">
    <cfRule type="cellIs" dxfId="3" priority="4" stopIfTrue="1" operator="equal">
      <formula>0</formula>
    </cfRule>
    <cfRule type="cellIs" dxfId="2" priority="5" stopIfTrue="1" operator="greaterThan">
      <formula>$E8</formula>
    </cfRule>
  </conditionalFormatting>
  <conditionalFormatting sqref="N26 J26 L26 H26">
    <cfRule type="cellIs" dxfId="1" priority="6" stopIfTrue="1" operator="equal">
      <formula>0</formula>
    </cfRule>
    <cfRule type="cellIs" dxfId="0" priority="7" stopIfTrue="1" operator="greaterThan">
      <formula>$E24</formula>
    </cfRule>
  </conditionalFormatting>
  <pageMargins left="0.59055118110236227" right="0.59055118110236227" top="0.39370078740157483" bottom="0" header="0.51181102362204722" footer="0.51181102362204722"/>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ColWidth="8" defaultRowHeight="13.2" x14ac:dyDescent="0.25"/>
  <cols>
    <col min="1" max="1" width="26.109375" style="11" customWidth="1"/>
    <col min="2" max="2" width="1.109375" style="11" customWidth="1"/>
    <col min="3" max="3" width="28.109375" style="11" customWidth="1"/>
    <col min="4" max="16384" width="8" style="11"/>
  </cols>
  <sheetData>
    <row r="1" spans="1:3" ht="13.8" x14ac:dyDescent="0.25">
      <c r="A1" t="s">
        <v>30</v>
      </c>
    </row>
    <row r="2" spans="1:3" ht="13.8" thickBot="1" x14ac:dyDescent="0.3">
      <c r="A2" s="10" t="s">
        <v>18</v>
      </c>
    </row>
    <row r="3" spans="1:3" ht="13.8" thickBot="1" x14ac:dyDescent="0.3">
      <c r="A3" s="12" t="s">
        <v>19</v>
      </c>
      <c r="C3" s="13" t="s">
        <v>20</v>
      </c>
    </row>
    <row r="4" spans="1:3" x14ac:dyDescent="0.25">
      <c r="A4" s="12">
        <v>3</v>
      </c>
    </row>
    <row r="6" spans="1:3" ht="13.8" thickBot="1" x14ac:dyDescent="0.3"/>
    <row r="7" spans="1:3" x14ac:dyDescent="0.25">
      <c r="A7" s="14" t="s">
        <v>21</v>
      </c>
    </row>
    <row r="8" spans="1:3" x14ac:dyDescent="0.25">
      <c r="A8" s="15" t="s">
        <v>22</v>
      </c>
    </row>
    <row r="9" spans="1:3" x14ac:dyDescent="0.25">
      <c r="A9" s="16" t="s">
        <v>23</v>
      </c>
    </row>
    <row r="10" spans="1:3" x14ac:dyDescent="0.25">
      <c r="A10" s="15" t="s">
        <v>24</v>
      </c>
    </row>
    <row r="11" spans="1:3" ht="13.8" thickBot="1" x14ac:dyDescent="0.3">
      <c r="A11" s="17" t="s">
        <v>25</v>
      </c>
    </row>
    <row r="13" spans="1:3" ht="13.8" thickBot="1" x14ac:dyDescent="0.3"/>
    <row r="14" spans="1:3" ht="13.8" thickBot="1" x14ac:dyDescent="0.3">
      <c r="A14" s="13" t="s">
        <v>26</v>
      </c>
    </row>
    <row r="16" spans="1:3" ht="13.8" thickBot="1" x14ac:dyDescent="0.3"/>
    <row r="17" spans="1:3" ht="13.8" thickBot="1" x14ac:dyDescent="0.3">
      <c r="C17" s="13" t="s">
        <v>27</v>
      </c>
    </row>
    <row r="20" spans="1:3" x14ac:dyDescent="0.25">
      <c r="A20" s="18" t="s">
        <v>28</v>
      </c>
    </row>
    <row r="26" spans="1:3" ht="13.8" thickBot="1" x14ac:dyDescent="0.3">
      <c r="C26" s="19" t="s">
        <v>29</v>
      </c>
    </row>
  </sheetData>
  <sheetProtection password="8863" sheet="1" objects="1"/>
  <phoneticPr fontId="7"/>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出来高調書</vt:lpstr>
      <vt:lpstr>出来高調書２</vt:lpstr>
      <vt:lpstr>出来高調書３</vt:lpstr>
      <vt:lpstr>記入例</vt:lpstr>
      <vt:lpstr>出来高調書２!Print_Area</vt:lpstr>
      <vt:lpstr>出来高調書３!Print_Area</vt:lpstr>
    </vt:vector>
  </TitlesOfParts>
  <Company>足立工業株式会社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CAD室</dc:creator>
  <cp:lastModifiedBy>西田 皓</cp:lastModifiedBy>
  <cp:lastPrinted>2017-09-05T09:20:29Z</cp:lastPrinted>
  <dcterms:created xsi:type="dcterms:W3CDTF">2000-05-15T05:09:25Z</dcterms:created>
  <dcterms:modified xsi:type="dcterms:W3CDTF">2023-10-22T23:55:19Z</dcterms:modified>
</cp:coreProperties>
</file>